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vividavisiongmbh-my.sharepoint.com/personal/p_geisler_vividavision_com/Documents/VIVIDA GmbH/03 Marketing/Corporate Finance Manufaktur/Homepage Download/"/>
    </mc:Choice>
  </mc:AlternateContent>
  <xr:revisionPtr revIDLastSave="23" documentId="8_{922E49F5-C406-43C9-B16A-D159BD339383}" xr6:coauthVersionLast="47" xr6:coauthVersionMax="47" xr10:uidLastSave="{69AE3D42-189F-4495-8013-B01847CBA3C3}"/>
  <bookViews>
    <workbookView xWindow="28680" yWindow="-120" windowWidth="29040" windowHeight="15720" tabRatio="500" xr2:uid="{00000000-000D-0000-FFFF-FFFF00000000}"/>
  </bookViews>
  <sheets>
    <sheet name="Cover" sheetId="1" r:id="rId1"/>
    <sheet name="Setup" sheetId="2" r:id="rId2"/>
    <sheet name="Anleitung" sheetId="3" r:id="rId3"/>
    <sheet name="Vorlage" sheetId="4" r:id="rId4"/>
    <sheet name="Dashboard" sheetId="5" r:id="rId5"/>
    <sheet name="Soll-Ist-Abweichung" sheetId="6" r:id="rId6"/>
  </sheets>
  <definedNames>
    <definedName name="_xlnm.Print_Area" localSheetId="2">Anleitung!$A$1:$E$49</definedName>
    <definedName name="_xlnm.Print_Area" localSheetId="0">Cover!$A$1:$N$39</definedName>
    <definedName name="_xlnm.Print_Area" localSheetId="4">Dashboard!$A$1:$N$62</definedName>
    <definedName name="_xlnm.Print_Area" localSheetId="1">Setup!$A$1:$F$24</definedName>
    <definedName name="_xlnm.Print_Area" localSheetId="5">'Soll-Ist-Abweichung'!$A$1:$P$50</definedName>
    <definedName name="_xlnm.Print_Area" localSheetId="3">Vorlage!$A$1:$AE$69</definedName>
    <definedName name="_xlnm.Print_Titles" localSheetId="3">Vorlage!$1:$6,Vorlage!$A:$B</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45" i="6" l="1"/>
  <c r="B46" i="6" s="1"/>
  <c r="B47" i="6" s="1"/>
  <c r="B48" i="6" s="1"/>
  <c r="N29" i="6"/>
  <c r="N28" i="6"/>
  <c r="M28" i="6"/>
  <c r="O27" i="6"/>
  <c r="N27" i="6"/>
  <c r="M27" i="6"/>
  <c r="L27" i="6"/>
  <c r="K27" i="6"/>
  <c r="J27" i="6"/>
  <c r="I27" i="6"/>
  <c r="H27" i="6"/>
  <c r="G27" i="6"/>
  <c r="F27" i="6"/>
  <c r="E27" i="6"/>
  <c r="C27" i="6"/>
  <c r="O26" i="6"/>
  <c r="N26" i="6"/>
  <c r="M26" i="6"/>
  <c r="L26" i="6"/>
  <c r="K26" i="6"/>
  <c r="J26" i="6"/>
  <c r="I26" i="6"/>
  <c r="H26" i="6"/>
  <c r="G26" i="6"/>
  <c r="F26" i="6"/>
  <c r="E26" i="6"/>
  <c r="C26" i="6"/>
  <c r="O25" i="6"/>
  <c r="N25" i="6"/>
  <c r="M25" i="6"/>
  <c r="L25" i="6"/>
  <c r="K25" i="6"/>
  <c r="J25" i="6"/>
  <c r="I25" i="6"/>
  <c r="H25" i="6"/>
  <c r="G25" i="6"/>
  <c r="F25" i="6"/>
  <c r="E25" i="6"/>
  <c r="C25" i="6"/>
  <c r="O24" i="6"/>
  <c r="N24" i="6"/>
  <c r="M24" i="6"/>
  <c r="L24" i="6"/>
  <c r="K24" i="6"/>
  <c r="J24" i="6"/>
  <c r="I24" i="6"/>
  <c r="H24" i="6"/>
  <c r="G24" i="6"/>
  <c r="F24" i="6"/>
  <c r="E24" i="6"/>
  <c r="C24" i="6"/>
  <c r="O23" i="6"/>
  <c r="N23" i="6"/>
  <c r="M23" i="6"/>
  <c r="L23" i="6"/>
  <c r="N22" i="6"/>
  <c r="M22" i="6"/>
  <c r="L22" i="6"/>
  <c r="K22" i="6"/>
  <c r="J22" i="6"/>
  <c r="I22" i="6"/>
  <c r="H22" i="6"/>
  <c r="G22" i="6"/>
  <c r="F22" i="6"/>
  <c r="E22" i="6"/>
  <c r="C22" i="6"/>
  <c r="O21" i="6"/>
  <c r="N21" i="6"/>
  <c r="M21" i="6"/>
  <c r="L21" i="6"/>
  <c r="K21" i="6"/>
  <c r="J21" i="6"/>
  <c r="I21" i="6"/>
  <c r="H21" i="6"/>
  <c r="G21" i="6"/>
  <c r="F21" i="6"/>
  <c r="E21" i="6"/>
  <c r="C21" i="6"/>
  <c r="O20" i="6"/>
  <c r="N20" i="6"/>
  <c r="M20" i="6"/>
  <c r="L20" i="6"/>
  <c r="K20" i="6"/>
  <c r="J20" i="6"/>
  <c r="I20" i="6"/>
  <c r="H20" i="6"/>
  <c r="G20" i="6"/>
  <c r="F20" i="6"/>
  <c r="E20" i="6"/>
  <c r="C20" i="6"/>
  <c r="O19" i="6"/>
  <c r="N19" i="6"/>
  <c r="M19" i="6"/>
  <c r="L19" i="6"/>
  <c r="K19" i="6"/>
  <c r="J19" i="6"/>
  <c r="I19" i="6"/>
  <c r="H19" i="6"/>
  <c r="G19" i="6"/>
  <c r="F19" i="6"/>
  <c r="E19" i="6"/>
  <c r="C19" i="6"/>
  <c r="O18" i="6"/>
  <c r="N18" i="6"/>
  <c r="M18" i="6"/>
  <c r="L18" i="6"/>
  <c r="K18" i="6"/>
  <c r="J18" i="6"/>
  <c r="I18" i="6"/>
  <c r="H18" i="6"/>
  <c r="G18" i="6"/>
  <c r="F18" i="6"/>
  <c r="E18" i="6"/>
  <c r="C18" i="6"/>
  <c r="O17" i="6"/>
  <c r="N17" i="6"/>
  <c r="M17" i="6"/>
  <c r="L17" i="6"/>
  <c r="K17" i="6"/>
  <c r="J17" i="6"/>
  <c r="I17" i="6"/>
  <c r="H17" i="6"/>
  <c r="G17" i="6"/>
  <c r="F17" i="6"/>
  <c r="E17" i="6"/>
  <c r="C17" i="6"/>
  <c r="O14" i="6"/>
  <c r="N14" i="6"/>
  <c r="M14" i="6"/>
  <c r="L14" i="6"/>
  <c r="K14" i="6"/>
  <c r="J14" i="6"/>
  <c r="I14" i="6"/>
  <c r="H14" i="6"/>
  <c r="G14" i="6"/>
  <c r="F14" i="6"/>
  <c r="E14" i="6"/>
  <c r="C14" i="6"/>
  <c r="O13" i="6"/>
  <c r="N13" i="6"/>
  <c r="M13" i="6"/>
  <c r="L13" i="6"/>
  <c r="K13" i="6"/>
  <c r="J13" i="6"/>
  <c r="I13" i="6"/>
  <c r="H13" i="6"/>
  <c r="G13" i="6"/>
  <c r="F13" i="6"/>
  <c r="E13" i="6"/>
  <c r="C13" i="6"/>
  <c r="N12" i="6"/>
  <c r="M12" i="6"/>
  <c r="L12" i="6"/>
  <c r="K12" i="6"/>
  <c r="J12" i="6"/>
  <c r="I12" i="6"/>
  <c r="H12" i="6"/>
  <c r="G12" i="6"/>
  <c r="F12" i="6"/>
  <c r="E12" i="6"/>
  <c r="C12" i="6"/>
  <c r="O11" i="6"/>
  <c r="N11" i="6"/>
  <c r="M11" i="6"/>
  <c r="L11" i="6"/>
  <c r="K11" i="6"/>
  <c r="J11" i="6"/>
  <c r="I11" i="6"/>
  <c r="H11" i="6"/>
  <c r="G11" i="6"/>
  <c r="F11" i="6"/>
  <c r="E11" i="6"/>
  <c r="C11" i="6"/>
  <c r="O10" i="6"/>
  <c r="N10" i="6"/>
  <c r="M10" i="6"/>
  <c r="L10" i="6"/>
  <c r="K10" i="6"/>
  <c r="J10" i="6"/>
  <c r="I10" i="6"/>
  <c r="H10" i="6"/>
  <c r="G10" i="6"/>
  <c r="F10" i="6"/>
  <c r="E10" i="6"/>
  <c r="C10" i="6"/>
  <c r="O9" i="6"/>
  <c r="N9" i="6"/>
  <c r="M9" i="6"/>
  <c r="L9" i="6"/>
  <c r="K9" i="6"/>
  <c r="J9" i="6"/>
  <c r="I9" i="6"/>
  <c r="H9" i="6"/>
  <c r="G9" i="6"/>
  <c r="F9" i="6"/>
  <c r="E9" i="6"/>
  <c r="C9" i="6"/>
  <c r="O8" i="6"/>
  <c r="N8" i="6"/>
  <c r="M8" i="6"/>
  <c r="L8" i="6"/>
  <c r="K8" i="6"/>
  <c r="J8" i="6"/>
  <c r="I8" i="6"/>
  <c r="H8" i="6"/>
  <c r="G8" i="6"/>
  <c r="F8" i="6"/>
  <c r="E8" i="6"/>
  <c r="C8" i="6"/>
  <c r="O7" i="6"/>
  <c r="N7" i="6"/>
  <c r="M7" i="6"/>
  <c r="L7" i="6"/>
  <c r="K7" i="6"/>
  <c r="J7" i="6"/>
  <c r="I7" i="6"/>
  <c r="H7" i="6"/>
  <c r="G7" i="6"/>
  <c r="F7" i="6"/>
  <c r="E7" i="6"/>
  <c r="C7" i="6"/>
  <c r="O6" i="6"/>
  <c r="N6" i="6"/>
  <c r="M6" i="6"/>
  <c r="L6" i="6"/>
  <c r="K6" i="6"/>
  <c r="J6" i="6"/>
  <c r="I6" i="6"/>
  <c r="H6" i="6"/>
  <c r="G6" i="6"/>
  <c r="F6" i="6"/>
  <c r="E6" i="6"/>
  <c r="C6" i="6"/>
  <c r="D4" i="6"/>
  <c r="C4" i="6"/>
  <c r="K22" i="5"/>
  <c r="K21" i="5"/>
  <c r="K20" i="5"/>
  <c r="K19" i="5"/>
  <c r="K18" i="5"/>
  <c r="K17" i="5"/>
  <c r="K16" i="5"/>
  <c r="K15" i="5"/>
  <c r="K14" i="5"/>
  <c r="B11" i="5"/>
  <c r="C7" i="5"/>
  <c r="C6" i="5"/>
  <c r="C5" i="5"/>
  <c r="AA67" i="4"/>
  <c r="Y67" i="4"/>
  <c r="W67" i="4"/>
  <c r="U67" i="4"/>
  <c r="S67" i="4"/>
  <c r="Q67" i="4"/>
  <c r="O67" i="4"/>
  <c r="M67" i="4"/>
  <c r="K67" i="4"/>
  <c r="I67" i="4"/>
  <c r="G67" i="4"/>
  <c r="E67" i="4"/>
  <c r="C67" i="4"/>
  <c r="C66" i="4"/>
  <c r="C65" i="4"/>
  <c r="C4" i="4" s="1"/>
  <c r="AB62" i="4"/>
  <c r="Z62" i="4"/>
  <c r="X62" i="4"/>
  <c r="V62" i="4"/>
  <c r="T62" i="4"/>
  <c r="R62" i="4"/>
  <c r="P62" i="4"/>
  <c r="N62" i="4"/>
  <c r="L62" i="4"/>
  <c r="J62" i="4"/>
  <c r="H62" i="4"/>
  <c r="D62" i="4"/>
  <c r="AB61" i="4"/>
  <c r="Z61" i="4"/>
  <c r="X61" i="4"/>
  <c r="V61" i="4"/>
  <c r="T61" i="4"/>
  <c r="R61" i="4"/>
  <c r="P61" i="4"/>
  <c r="N61" i="4"/>
  <c r="L61" i="4"/>
  <c r="AE49" i="4"/>
  <c r="AD49" i="4"/>
  <c r="AE48" i="4"/>
  <c r="AD48" i="4"/>
  <c r="AE47" i="4"/>
  <c r="AD47" i="4"/>
  <c r="AE46" i="4"/>
  <c r="AD46" i="4"/>
  <c r="AE44" i="4"/>
  <c r="AD44" i="4"/>
  <c r="AE43" i="4"/>
  <c r="AD43" i="4"/>
  <c r="AE42" i="4"/>
  <c r="AD42" i="4"/>
  <c r="AB41" i="4"/>
  <c r="AA41" i="4"/>
  <c r="Z41" i="4"/>
  <c r="Y41" i="4"/>
  <c r="X41" i="4"/>
  <c r="W41" i="4"/>
  <c r="V41" i="4"/>
  <c r="U41" i="4"/>
  <c r="T41" i="4"/>
  <c r="S41" i="4"/>
  <c r="R41" i="4"/>
  <c r="Q41" i="4"/>
  <c r="P41" i="4"/>
  <c r="O41" i="4"/>
  <c r="N41" i="4"/>
  <c r="M41" i="4"/>
  <c r="L41" i="4"/>
  <c r="K41" i="4"/>
  <c r="J41" i="4"/>
  <c r="I41" i="4"/>
  <c r="H41" i="4"/>
  <c r="G41" i="4"/>
  <c r="F41" i="4"/>
  <c r="E41" i="4"/>
  <c r="D41" i="4"/>
  <c r="AE41" i="4" s="1"/>
  <c r="C41" i="4"/>
  <c r="AD41" i="4" s="1"/>
  <c r="AE39" i="4"/>
  <c r="AD39" i="4"/>
  <c r="AE38" i="4"/>
  <c r="AD38" i="4"/>
  <c r="AE37" i="4"/>
  <c r="AD37" i="4"/>
  <c r="AE36" i="4"/>
  <c r="AD36" i="4"/>
  <c r="AE35" i="4"/>
  <c r="AD35" i="4"/>
  <c r="AE34" i="4"/>
  <c r="AD34" i="4"/>
  <c r="AB33" i="4"/>
  <c r="AA33" i="4"/>
  <c r="Z33" i="4"/>
  <c r="Y33" i="4"/>
  <c r="X33" i="4"/>
  <c r="W33" i="4"/>
  <c r="V33" i="4"/>
  <c r="U33" i="4"/>
  <c r="T33" i="4"/>
  <c r="S33" i="4"/>
  <c r="R33" i="4"/>
  <c r="Q33" i="4"/>
  <c r="P33" i="4"/>
  <c r="O33" i="4"/>
  <c r="N33" i="4"/>
  <c r="M33" i="4"/>
  <c r="L33" i="4"/>
  <c r="K33" i="4"/>
  <c r="J33" i="4"/>
  <c r="I33" i="4"/>
  <c r="H33" i="4"/>
  <c r="G33" i="4"/>
  <c r="G51" i="4" s="1"/>
  <c r="F13" i="5" s="1"/>
  <c r="F33" i="4"/>
  <c r="E33" i="4"/>
  <c r="D33" i="4"/>
  <c r="C33" i="4"/>
  <c r="AE32" i="4"/>
  <c r="AD32" i="4"/>
  <c r="AE31" i="4"/>
  <c r="AD31" i="4"/>
  <c r="AE29" i="4"/>
  <c r="AD29" i="4"/>
  <c r="AE28" i="4"/>
  <c r="AD28" i="4"/>
  <c r="AE27" i="4"/>
  <c r="AD27" i="4"/>
  <c r="AB26" i="4"/>
  <c r="AB51" i="4" s="1"/>
  <c r="AA26" i="4"/>
  <c r="AA51" i="4" s="1"/>
  <c r="F23" i="5" s="1"/>
  <c r="Z26" i="4"/>
  <c r="Z51" i="4" s="1"/>
  <c r="Y26" i="4"/>
  <c r="Y51" i="4" s="1"/>
  <c r="F22" i="5" s="1"/>
  <c r="X26" i="4"/>
  <c r="X51" i="4" s="1"/>
  <c r="W26" i="4"/>
  <c r="W51" i="4" s="1"/>
  <c r="F21" i="5" s="1"/>
  <c r="V26" i="4"/>
  <c r="V51" i="4" s="1"/>
  <c r="U26" i="4"/>
  <c r="U51" i="4" s="1"/>
  <c r="F20" i="5" s="1"/>
  <c r="T26" i="4"/>
  <c r="T51" i="4" s="1"/>
  <c r="S26" i="4"/>
  <c r="S51" i="4" s="1"/>
  <c r="F19" i="5" s="1"/>
  <c r="R26" i="4"/>
  <c r="R51" i="4" s="1"/>
  <c r="Q26" i="4"/>
  <c r="Q51" i="4" s="1"/>
  <c r="F18" i="5" s="1"/>
  <c r="P26" i="4"/>
  <c r="P51" i="4" s="1"/>
  <c r="O26" i="4"/>
  <c r="O51" i="4" s="1"/>
  <c r="F17" i="5" s="1"/>
  <c r="N26" i="4"/>
  <c r="N51" i="4" s="1"/>
  <c r="M26" i="4"/>
  <c r="M51" i="4" s="1"/>
  <c r="F16" i="5" s="1"/>
  <c r="L26" i="4"/>
  <c r="L51" i="4" s="1"/>
  <c r="K26" i="4"/>
  <c r="K51" i="4" s="1"/>
  <c r="F15" i="5" s="1"/>
  <c r="J26" i="4"/>
  <c r="J51" i="4" s="1"/>
  <c r="I26" i="4"/>
  <c r="H26" i="4"/>
  <c r="G26" i="4"/>
  <c r="F26" i="4"/>
  <c r="E26" i="4"/>
  <c r="D26" i="4"/>
  <c r="C26" i="4"/>
  <c r="AB23" i="4"/>
  <c r="AB68" i="4" s="1"/>
  <c r="AA23" i="4"/>
  <c r="Z23" i="4"/>
  <c r="Z68" i="4" s="1"/>
  <c r="Y23" i="4"/>
  <c r="X23" i="4"/>
  <c r="X68" i="4" s="1"/>
  <c r="W23" i="4"/>
  <c r="V23" i="4"/>
  <c r="V68" i="4" s="1"/>
  <c r="U23" i="4"/>
  <c r="T23" i="4"/>
  <c r="T68" i="4" s="1"/>
  <c r="S23" i="4"/>
  <c r="R23" i="4"/>
  <c r="R68" i="4" s="1"/>
  <c r="Q23" i="4"/>
  <c r="P23" i="4"/>
  <c r="P68" i="4" s="1"/>
  <c r="O23" i="4"/>
  <c r="N23" i="4"/>
  <c r="N68" i="4" s="1"/>
  <c r="M23" i="4"/>
  <c r="L23" i="4"/>
  <c r="L68" i="4" s="1"/>
  <c r="K23" i="4"/>
  <c r="J23" i="4"/>
  <c r="J68" i="4" s="1"/>
  <c r="I23" i="4"/>
  <c r="H23" i="4"/>
  <c r="G23" i="4"/>
  <c r="F23" i="4"/>
  <c r="E23" i="4"/>
  <c r="D23" i="4"/>
  <c r="C23" i="4"/>
  <c r="AE21" i="4"/>
  <c r="AD21" i="4"/>
  <c r="AE20" i="4"/>
  <c r="AD20" i="4"/>
  <c r="AE19" i="4"/>
  <c r="AD19" i="4"/>
  <c r="AE18" i="4"/>
  <c r="AD18" i="4"/>
  <c r="AE17" i="4"/>
  <c r="AD17" i="4"/>
  <c r="AE16" i="4"/>
  <c r="AD16" i="4"/>
  <c r="AE15" i="4"/>
  <c r="AD15" i="4"/>
  <c r="AE14" i="4"/>
  <c r="AD14" i="4"/>
  <c r="D11" i="4"/>
  <c r="C11" i="4"/>
  <c r="E3" i="4"/>
  <c r="F51" i="4" l="1"/>
  <c r="D27" i="6"/>
  <c r="P27" i="6" s="1"/>
  <c r="Q27" i="6" s="1"/>
  <c r="D26" i="6"/>
  <c r="P26" i="6" s="1"/>
  <c r="Q26" i="6" s="1"/>
  <c r="D25" i="6"/>
  <c r="P25" i="6" s="1"/>
  <c r="Q25" i="6" s="1"/>
  <c r="D24" i="6"/>
  <c r="P24" i="6" s="1"/>
  <c r="Q24" i="6" s="1"/>
  <c r="D22" i="6"/>
  <c r="D20" i="6"/>
  <c r="P20" i="6" s="1"/>
  <c r="Q20" i="6" s="1"/>
  <c r="D19" i="6"/>
  <c r="P19" i="6" s="1"/>
  <c r="Q19" i="6" s="1"/>
  <c r="D18" i="6"/>
  <c r="P18" i="6" s="1"/>
  <c r="Q18" i="6" s="1"/>
  <c r="D17" i="6"/>
  <c r="P17" i="6" s="1"/>
  <c r="D12" i="6"/>
  <c r="D10" i="6"/>
  <c r="P10" i="6" s="1"/>
  <c r="Q10" i="6" s="1"/>
  <c r="D21" i="6"/>
  <c r="P21" i="6" s="1"/>
  <c r="Q21" i="6" s="1"/>
  <c r="D6" i="6"/>
  <c r="P6" i="6" s="1"/>
  <c r="Q6" i="6" s="1"/>
  <c r="D14" i="6"/>
  <c r="P14" i="6" s="1"/>
  <c r="D13" i="6"/>
  <c r="P13" i="6" s="1"/>
  <c r="Q13" i="6" s="1"/>
  <c r="D11" i="6"/>
  <c r="P11" i="6" s="1"/>
  <c r="Q11" i="6" s="1"/>
  <c r="D9" i="6"/>
  <c r="P9" i="6" s="1"/>
  <c r="Q9" i="6" s="1"/>
  <c r="D8" i="6"/>
  <c r="P8" i="6" s="1"/>
  <c r="Q8" i="6" s="1"/>
  <c r="D7" i="6"/>
  <c r="P7" i="6" s="1"/>
  <c r="Q7" i="6" s="1"/>
  <c r="E51" i="4"/>
  <c r="K12" i="5"/>
  <c r="K23" i="5"/>
  <c r="K13" i="5"/>
  <c r="K11" i="5"/>
  <c r="O35" i="6"/>
  <c r="O34" i="6"/>
  <c r="AB60" i="4"/>
  <c r="O38" i="6"/>
  <c r="O31" i="6"/>
  <c r="AB11" i="4"/>
  <c r="O36" i="6"/>
  <c r="O37" i="6"/>
  <c r="O30" i="6"/>
  <c r="AB55" i="4"/>
  <c r="AB53" i="4"/>
  <c r="O33" i="6"/>
  <c r="O22" i="6"/>
  <c r="P22" i="6" s="1"/>
  <c r="Q22" i="6" s="1"/>
  <c r="O29" i="6"/>
  <c r="O32" i="6"/>
  <c r="O12" i="6"/>
  <c r="P12" i="6" s="1"/>
  <c r="Q12" i="6" s="1"/>
  <c r="J23" i="5"/>
  <c r="G23" i="5"/>
  <c r="E23" i="5"/>
  <c r="AB58" i="4"/>
  <c r="O28" i="6"/>
  <c r="O40" i="6"/>
  <c r="Z58" i="4"/>
  <c r="N38" i="6"/>
  <c r="N31" i="6"/>
  <c r="N30" i="6"/>
  <c r="Z55" i="4"/>
  <c r="N36" i="6"/>
  <c r="N33" i="6"/>
  <c r="Z60" i="4"/>
  <c r="N35" i="6"/>
  <c r="Z11" i="4"/>
  <c r="Z53" i="4"/>
  <c r="G22" i="5"/>
  <c r="E22" i="5"/>
  <c r="N34" i="6"/>
  <c r="N32" i="6"/>
  <c r="N40" i="6"/>
  <c r="N37" i="6"/>
  <c r="J22" i="5"/>
  <c r="M32" i="6"/>
  <c r="M38" i="6"/>
  <c r="M40" i="6"/>
  <c r="X58" i="4"/>
  <c r="X55" i="4"/>
  <c r="J21" i="5"/>
  <c r="G21" i="5"/>
  <c r="M31" i="6"/>
  <c r="E21" i="5"/>
  <c r="X53" i="4"/>
  <c r="M33" i="6"/>
  <c r="X11" i="4"/>
  <c r="X60" i="4"/>
  <c r="M35" i="6"/>
  <c r="M34" i="6"/>
  <c r="M37" i="6"/>
  <c r="M30" i="6"/>
  <c r="M29" i="6"/>
  <c r="M36" i="6"/>
  <c r="L32" i="6"/>
  <c r="V55" i="4"/>
  <c r="L40" i="6"/>
  <c r="V53" i="4"/>
  <c r="J20" i="5"/>
  <c r="L30" i="6"/>
  <c r="L31" i="6"/>
  <c r="L28" i="6"/>
  <c r="L29" i="6"/>
  <c r="L35" i="6"/>
  <c r="E20" i="5"/>
  <c r="L38" i="6"/>
  <c r="V58" i="4"/>
  <c r="V11" i="4"/>
  <c r="L36" i="6"/>
  <c r="V60" i="4"/>
  <c r="L34" i="6"/>
  <c r="L33" i="6"/>
  <c r="G20" i="5"/>
  <c r="L37" i="6"/>
  <c r="K32" i="6"/>
  <c r="K30" i="6"/>
  <c r="K31" i="6"/>
  <c r="K35" i="6"/>
  <c r="K36" i="6"/>
  <c r="G19" i="5"/>
  <c r="K33" i="6"/>
  <c r="E19" i="5"/>
  <c r="K40" i="6"/>
  <c r="K29" i="6"/>
  <c r="K37" i="6"/>
  <c r="T60" i="4"/>
  <c r="T55" i="4"/>
  <c r="T53" i="4"/>
  <c r="K34" i="6"/>
  <c r="K23" i="6"/>
  <c r="J19" i="5"/>
  <c r="K28" i="6"/>
  <c r="T58" i="4"/>
  <c r="T11" i="4"/>
  <c r="K38" i="6"/>
  <c r="J32" i="6"/>
  <c r="R60" i="4"/>
  <c r="J31" i="6"/>
  <c r="J29" i="6"/>
  <c r="J37" i="6"/>
  <c r="J33" i="6"/>
  <c r="J28" i="6"/>
  <c r="R55" i="4"/>
  <c r="J40" i="6"/>
  <c r="E18" i="5"/>
  <c r="J34" i="6"/>
  <c r="J18" i="5"/>
  <c r="J36" i="6"/>
  <c r="G18" i="5"/>
  <c r="J38" i="6"/>
  <c r="R53" i="4"/>
  <c r="J35" i="6"/>
  <c r="J23" i="6"/>
  <c r="J30" i="6"/>
  <c r="R11" i="4"/>
  <c r="R58" i="4"/>
  <c r="I32" i="6"/>
  <c r="P55" i="4"/>
  <c r="I33" i="6"/>
  <c r="I31" i="6"/>
  <c r="P53" i="4"/>
  <c r="I34" i="6"/>
  <c r="P60" i="4"/>
  <c r="I35" i="6"/>
  <c r="I29" i="6"/>
  <c r="I28" i="6"/>
  <c r="P11" i="4"/>
  <c r="I36" i="6"/>
  <c r="P58" i="4"/>
  <c r="I38" i="6"/>
  <c r="I23" i="6"/>
  <c r="I40" i="6"/>
  <c r="J17" i="5"/>
  <c r="G17" i="5"/>
  <c r="E17" i="5"/>
  <c r="I30" i="6"/>
  <c r="I37" i="6"/>
  <c r="H32" i="6"/>
  <c r="J16" i="5"/>
  <c r="H31" i="6"/>
  <c r="G16" i="5"/>
  <c r="E16" i="5"/>
  <c r="N55" i="4"/>
  <c r="H29" i="6"/>
  <c r="H37" i="6"/>
  <c r="H40" i="6"/>
  <c r="N60" i="4"/>
  <c r="H33" i="6"/>
  <c r="H23" i="6"/>
  <c r="H38" i="6"/>
  <c r="N11" i="4"/>
  <c r="H34" i="6"/>
  <c r="H28" i="6"/>
  <c r="N53" i="4"/>
  <c r="H35" i="6"/>
  <c r="H30" i="6"/>
  <c r="N58" i="4"/>
  <c r="H36" i="6"/>
  <c r="G32" i="6"/>
  <c r="G31" i="6"/>
  <c r="G37" i="6"/>
  <c r="J15" i="5"/>
  <c r="L11" i="4"/>
  <c r="E15" i="5"/>
  <c r="G15" i="5"/>
  <c r="L58" i="4"/>
  <c r="G36" i="6"/>
  <c r="G34" i="6"/>
  <c r="G33" i="6"/>
  <c r="L53" i="4"/>
  <c r="G40" i="6"/>
  <c r="L55" i="4"/>
  <c r="G30" i="6"/>
  <c r="G38" i="6"/>
  <c r="G28" i="6"/>
  <c r="G29" i="6"/>
  <c r="G23" i="6"/>
  <c r="L60" i="4"/>
  <c r="G35" i="6"/>
  <c r="F31" i="6"/>
  <c r="F36" i="6"/>
  <c r="F29" i="6"/>
  <c r="F34" i="6"/>
  <c r="F32" i="6"/>
  <c r="F40" i="6"/>
  <c r="E14" i="5"/>
  <c r="F35" i="6"/>
  <c r="J11" i="4"/>
  <c r="J61" i="4"/>
  <c r="J14" i="5"/>
  <c r="F30" i="6"/>
  <c r="F37" i="6"/>
  <c r="J55" i="4"/>
  <c r="J53" i="4"/>
  <c r="F38" i="6"/>
  <c r="F28" i="6"/>
  <c r="G14" i="5"/>
  <c r="J58" i="4"/>
  <c r="J60" i="4"/>
  <c r="F33" i="6"/>
  <c r="F23" i="6"/>
  <c r="E32" i="6"/>
  <c r="E13" i="5"/>
  <c r="E37" i="6"/>
  <c r="E31" i="6"/>
  <c r="E29" i="6"/>
  <c r="E30" i="6"/>
  <c r="E34" i="6"/>
  <c r="E33" i="6"/>
  <c r="H60" i="4"/>
  <c r="E28" i="6"/>
  <c r="H61" i="4"/>
  <c r="E35" i="6"/>
  <c r="H58" i="4"/>
  <c r="H55" i="4"/>
  <c r="H11" i="4"/>
  <c r="J13" i="5"/>
  <c r="G13" i="5"/>
  <c r="E40" i="6"/>
  <c r="E23" i="6"/>
  <c r="E36" i="6"/>
  <c r="H53" i="4"/>
  <c r="E38" i="6"/>
  <c r="D33" i="6"/>
  <c r="D37" i="6"/>
  <c r="D30" i="6"/>
  <c r="D31" i="6"/>
  <c r="D32" i="6"/>
  <c r="D23" i="6"/>
  <c r="E12" i="5"/>
  <c r="D28" i="6"/>
  <c r="D36" i="6"/>
  <c r="D29" i="6"/>
  <c r="F60" i="4"/>
  <c r="F11" i="4"/>
  <c r="F55" i="4" s="1"/>
  <c r="D34" i="6"/>
  <c r="D35" i="6"/>
  <c r="E11" i="5"/>
  <c r="G11" i="5"/>
  <c r="J11" i="5"/>
  <c r="C40" i="6"/>
  <c r="C36" i="6"/>
  <c r="P36" i="6" s="1"/>
  <c r="Q36" i="6" s="1"/>
  <c r="D61" i="4"/>
  <c r="D60" i="4"/>
  <c r="C38" i="6"/>
  <c r="C31" i="6"/>
  <c r="P31" i="6" s="1"/>
  <c r="Q31" i="6" s="1"/>
  <c r="C29" i="6"/>
  <c r="P29" i="6" s="1"/>
  <c r="Q29" i="6" s="1"/>
  <c r="C32" i="6"/>
  <c r="D53" i="4"/>
  <c r="C28" i="6"/>
  <c r="C30" i="6"/>
  <c r="C23" i="6"/>
  <c r="C34" i="6"/>
  <c r="C33" i="6"/>
  <c r="C37" i="6"/>
  <c r="D58" i="4"/>
  <c r="D55" i="4"/>
  <c r="C35" i="6"/>
  <c r="E4" i="4"/>
  <c r="C5" i="4"/>
  <c r="C11" i="5"/>
  <c r="AE33" i="4"/>
  <c r="D51" i="4"/>
  <c r="C51" i="4"/>
  <c r="C68" i="4" s="1"/>
  <c r="AD33" i="4"/>
  <c r="AD26" i="4"/>
  <c r="I51" i="4"/>
  <c r="F14" i="5" s="1"/>
  <c r="H51" i="4"/>
  <c r="H68" i="4" s="1"/>
  <c r="AE26" i="4"/>
  <c r="D23" i="5"/>
  <c r="AA68" i="4"/>
  <c r="D22" i="5"/>
  <c r="Y68" i="4"/>
  <c r="D21" i="5"/>
  <c r="W68" i="4"/>
  <c r="U68" i="4"/>
  <c r="D20" i="5"/>
  <c r="D19" i="5"/>
  <c r="S68" i="4"/>
  <c r="D18" i="5"/>
  <c r="Q68" i="4"/>
  <c r="D17" i="5"/>
  <c r="O68" i="4"/>
  <c r="D16" i="5"/>
  <c r="M68" i="4"/>
  <c r="D15" i="5"/>
  <c r="K68" i="4"/>
  <c r="D14" i="5"/>
  <c r="I68" i="4"/>
  <c r="D13" i="5"/>
  <c r="G68" i="4"/>
  <c r="D12" i="5"/>
  <c r="D68" i="4"/>
  <c r="AE23" i="4"/>
  <c r="AD23" i="4"/>
  <c r="C26" i="5" s="1"/>
  <c r="D11" i="5"/>
  <c r="C4" i="5"/>
  <c r="B12" i="5"/>
  <c r="G3" i="4"/>
  <c r="F12" i="5" l="1"/>
  <c r="E68" i="4"/>
  <c r="F68" i="4"/>
  <c r="D38" i="6"/>
  <c r="P38" i="6" s="1"/>
  <c r="F53" i="4"/>
  <c r="G12" i="5"/>
  <c r="F61" i="4"/>
  <c r="J12" i="5"/>
  <c r="F58" i="4"/>
  <c r="F62" i="4"/>
  <c r="C69" i="4"/>
  <c r="G4" i="4"/>
  <c r="E5" i="4"/>
  <c r="C12" i="5"/>
  <c r="AD51" i="4"/>
  <c r="C27" i="5" s="1"/>
  <c r="C28" i="5" s="1"/>
  <c r="F11" i="5"/>
  <c r="M11" i="5" s="1"/>
  <c r="M12" i="5" s="1"/>
  <c r="M13" i="5" s="1"/>
  <c r="M14" i="5" s="1"/>
  <c r="M15" i="5" s="1"/>
  <c r="M16" i="5" s="1"/>
  <c r="M17" i="5" s="1"/>
  <c r="M18" i="5" s="1"/>
  <c r="M19" i="5" s="1"/>
  <c r="M20" i="5" s="1"/>
  <c r="M21" i="5" s="1"/>
  <c r="M22" i="5" s="1"/>
  <c r="M23" i="5" s="1"/>
  <c r="I3" i="4"/>
  <c r="B13" i="5"/>
  <c r="E4" i="6"/>
  <c r="P32" i="6"/>
  <c r="Q32" i="6" s="1"/>
  <c r="P28" i="6"/>
  <c r="Q28" i="6" s="1"/>
  <c r="C46" i="6" s="1"/>
  <c r="P30" i="6"/>
  <c r="P23" i="6"/>
  <c r="P34" i="6"/>
  <c r="Q34" i="6" s="1"/>
  <c r="P33" i="6"/>
  <c r="Q33" i="6" s="1"/>
  <c r="P37" i="6"/>
  <c r="Q37" i="6" s="1"/>
  <c r="P35" i="6"/>
  <c r="Q35" i="6" s="1"/>
  <c r="C48" i="6" s="1"/>
  <c r="AE51" i="4"/>
  <c r="F46" i="6"/>
  <c r="F45" i="6"/>
  <c r="F47" i="6"/>
  <c r="C58" i="4"/>
  <c r="N11" i="5" s="1"/>
  <c r="C55" i="4"/>
  <c r="C62" i="4" s="1"/>
  <c r="L11" i="5" s="1"/>
  <c r="C53" i="4"/>
  <c r="C60" i="4"/>
  <c r="C61" i="4"/>
  <c r="C45" i="6" l="1"/>
  <c r="D40" i="6"/>
  <c r="P40" i="6" s="1"/>
  <c r="AE53" i="4"/>
  <c r="F44" i="6"/>
  <c r="C47" i="6"/>
  <c r="I4" i="4"/>
  <c r="G5" i="4"/>
  <c r="C13" i="5"/>
  <c r="K3" i="4"/>
  <c r="B14" i="5"/>
  <c r="F4" i="6"/>
  <c r="E11" i="4"/>
  <c r="I11" i="5"/>
  <c r="H11" i="5"/>
  <c r="C33" i="5"/>
  <c r="F48" i="6"/>
  <c r="C44" i="6"/>
  <c r="K4" i="4" l="1"/>
  <c r="I5" i="4"/>
  <c r="C14" i="5"/>
  <c r="M3" i="4"/>
  <c r="B15" i="5"/>
  <c r="G4" i="6"/>
  <c r="E60" i="4"/>
  <c r="E55" i="4"/>
  <c r="E58" i="4" s="1"/>
  <c r="N12" i="5" s="1"/>
  <c r="E53" i="4"/>
  <c r="E62" i="4" l="1"/>
  <c r="L12" i="5" s="1"/>
  <c r="E61" i="4"/>
  <c r="M4" i="4"/>
  <c r="K5" i="4"/>
  <c r="C15" i="5"/>
  <c r="O3" i="4"/>
  <c r="B16" i="5"/>
  <c r="H4" i="6"/>
  <c r="G11" i="4"/>
  <c r="I12" i="5"/>
  <c r="H12" i="5"/>
  <c r="O4" i="4" l="1"/>
  <c r="M5" i="4"/>
  <c r="C16" i="5"/>
  <c r="Q3" i="4"/>
  <c r="I4" i="6"/>
  <c r="B17" i="5"/>
  <c r="G60" i="4"/>
  <c r="G55" i="4"/>
  <c r="G62" i="4" s="1"/>
  <c r="L13" i="5" s="1"/>
  <c r="G53" i="4"/>
  <c r="G61" i="4" l="1"/>
  <c r="G58" i="4"/>
  <c r="N13" i="5" s="1"/>
  <c r="Q4" i="4"/>
  <c r="O5" i="4"/>
  <c r="C17" i="5"/>
  <c r="S3" i="4"/>
  <c r="J4" i="6"/>
  <c r="B18" i="5"/>
  <c r="I11" i="4"/>
  <c r="I13" i="5"/>
  <c r="H13" i="5"/>
  <c r="S4" i="4" l="1"/>
  <c r="Q5" i="4"/>
  <c r="C18" i="5"/>
  <c r="U3" i="4"/>
  <c r="B19" i="5"/>
  <c r="K4" i="6"/>
  <c r="I60" i="4"/>
  <c r="I61" i="4" s="1"/>
  <c r="I55" i="4"/>
  <c r="I53" i="4"/>
  <c r="I58" i="4" l="1"/>
  <c r="N14" i="5" s="1"/>
  <c r="I62" i="4"/>
  <c r="L14" i="5" s="1"/>
  <c r="U4" i="4"/>
  <c r="S5" i="4"/>
  <c r="C19" i="5"/>
  <c r="W3" i="4"/>
  <c r="B20" i="5"/>
  <c r="L4" i="6"/>
  <c r="K11" i="4"/>
  <c r="I14" i="5"/>
  <c r="H14" i="5"/>
  <c r="W4" i="4" l="1"/>
  <c r="U5" i="4"/>
  <c r="C20" i="5"/>
  <c r="Y3" i="4"/>
  <c r="B21" i="5"/>
  <c r="M4" i="6"/>
  <c r="K60" i="4"/>
  <c r="K55" i="4"/>
  <c r="K53" i="4"/>
  <c r="K62" i="4" l="1"/>
  <c r="L15" i="5" s="1"/>
  <c r="K61" i="4"/>
  <c r="K58" i="4"/>
  <c r="N15" i="5" s="1"/>
  <c r="Y4" i="4"/>
  <c r="W5" i="4"/>
  <c r="C21" i="5"/>
  <c r="AA3" i="4"/>
  <c r="B22" i="5"/>
  <c r="N4" i="6"/>
  <c r="M11" i="4"/>
  <c r="I15" i="5"/>
  <c r="H15" i="5"/>
  <c r="AA4" i="4" l="1"/>
  <c r="Y5" i="4"/>
  <c r="C22" i="5"/>
  <c r="B23" i="5"/>
  <c r="O4" i="6"/>
  <c r="M60" i="4"/>
  <c r="M55" i="4"/>
  <c r="M53" i="4"/>
  <c r="M61" i="4" l="1"/>
  <c r="M62" i="4"/>
  <c r="L16" i="5" s="1"/>
  <c r="M58" i="4"/>
  <c r="N16" i="5" s="1"/>
  <c r="AA5" i="4"/>
  <c r="C23" i="5"/>
  <c r="O11" i="4"/>
  <c r="I16" i="5"/>
  <c r="H16" i="5"/>
  <c r="O60" i="4" l="1"/>
  <c r="O55" i="4"/>
  <c r="O53" i="4"/>
  <c r="O62" i="4" l="1"/>
  <c r="L17" i="5" s="1"/>
  <c r="O61" i="4"/>
  <c r="O58" i="4"/>
  <c r="N17" i="5" s="1"/>
  <c r="Q11" i="4"/>
  <c r="I17" i="5"/>
  <c r="H17" i="5"/>
  <c r="Q60" i="4" l="1"/>
  <c r="Q55" i="4"/>
  <c r="Q53" i="4"/>
  <c r="Q62" i="4" l="1"/>
  <c r="L18" i="5" s="1"/>
  <c r="Q61" i="4"/>
  <c r="Q58" i="4"/>
  <c r="N18" i="5" s="1"/>
  <c r="S11" i="4"/>
  <c r="I18" i="5"/>
  <c r="H18" i="5"/>
  <c r="S60" i="4" l="1"/>
  <c r="S55" i="4"/>
  <c r="S53" i="4"/>
  <c r="S61" i="4" l="1"/>
  <c r="S62" i="4"/>
  <c r="L19" i="5" s="1"/>
  <c r="S58" i="4"/>
  <c r="N19" i="5" s="1"/>
  <c r="U11" i="4"/>
  <c r="I19" i="5"/>
  <c r="H19" i="5"/>
  <c r="U60" i="4" l="1"/>
  <c r="U55" i="4"/>
  <c r="U53" i="4"/>
  <c r="U61" i="4" l="1"/>
  <c r="U62" i="4"/>
  <c r="L20" i="5" s="1"/>
  <c r="U58" i="4"/>
  <c r="N20" i="5" s="1"/>
  <c r="W11" i="4"/>
  <c r="I20" i="5"/>
  <c r="H20" i="5"/>
  <c r="W60" i="4" l="1"/>
  <c r="W55" i="4"/>
  <c r="W58" i="4" s="1"/>
  <c r="N21" i="5" s="1"/>
  <c r="W53" i="4"/>
  <c r="W62" i="4" l="1"/>
  <c r="L21" i="5" s="1"/>
  <c r="W61" i="4"/>
  <c r="Y11" i="4"/>
  <c r="I21" i="5"/>
  <c r="H21" i="5"/>
  <c r="Y60" i="4" l="1"/>
  <c r="Y55" i="4"/>
  <c r="Y53" i="4"/>
  <c r="Y62" i="4" l="1"/>
  <c r="L22" i="5" s="1"/>
  <c r="Y58" i="4"/>
  <c r="N22" i="5" s="1"/>
  <c r="Y61" i="4"/>
  <c r="AA11" i="4"/>
  <c r="I22" i="5"/>
  <c r="H22" i="5"/>
  <c r="AA60" i="4" l="1"/>
  <c r="AA55" i="4"/>
  <c r="AA53" i="4"/>
  <c r="I23" i="5" l="1"/>
  <c r="AA62" i="4"/>
  <c r="L23" i="5" s="1"/>
  <c r="C32" i="5" s="1"/>
  <c r="AA61" i="4"/>
  <c r="AA58" i="4"/>
  <c r="N23" i="5" s="1"/>
  <c r="AD53" i="4"/>
  <c r="H23" i="5"/>
  <c r="C29" i="5" l="1"/>
  <c r="C30" i="5"/>
  <c r="C31"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Corporate Finance Manufaktur</author>
  </authors>
  <commentList>
    <comment ref="C5" authorId="0" shapeId="0" xr:uid="{00000000-0006-0000-0100-000001000000}">
      <text>
        <r>
          <rPr>
            <sz val="10"/>
            <rFont val="Arial"/>
            <family val="2"/>
          </rPr>
          <t>Eingabe: Bezeichnung Ihrer Planung.</t>
        </r>
      </text>
    </comment>
    <comment ref="C6" authorId="0" shapeId="0" xr:uid="{00000000-0006-0000-0100-000002000000}">
      <text>
        <r>
          <rPr>
            <sz val="10"/>
            <rFont val="Arial"/>
            <family val="2"/>
          </rPr>
          <t>Eingabe: Wer die Planung pflegt.</t>
        </r>
      </text>
    </comment>
    <comment ref="C7" authorId="0" shapeId="0" xr:uid="{00000000-0006-0000-0100-000003000000}">
      <text>
        <r>
          <rPr>
            <sz val="10"/>
            <rFont val="Arial"/>
            <family val="2"/>
          </rPr>
          <t>Eingabe: Bei jeder Wochenrunde neu setzen.</t>
        </r>
      </text>
    </comment>
    <comment ref="C9" authorId="0" shapeId="0" xr:uid="{00000000-0006-0000-0100-000004000000}">
      <text>
        <r>
          <rPr>
            <sz val="10"/>
            <rFont val="Arial"/>
            <family val="2"/>
          </rPr>
          <t>Eingabe: Immer einen Montag eintragen. Alle 13 Wochen und Kalenderwochen im Plan rechnen sich daraus automatisch.</t>
        </r>
      </text>
    </comment>
    <comment ref="C12" authorId="0" shapeId="0" xr:uid="{00000000-0006-0000-0100-000005000000}">
      <text>
        <r>
          <rPr>
            <sz val="10"/>
            <rFont val="Arial"/>
            <family val="2"/>
          </rPr>
          <t>Eingabe: gewünschte Untergrenze der liquiden Mittel. Faustregel: zwei bis vier Wochen Fixkosten.</t>
        </r>
      </text>
    </comment>
    <comment ref="C13" authorId="0" shapeId="0" xr:uid="{00000000-0006-0000-0100-000006000000}">
      <text>
        <r>
          <rPr>
            <sz val="10"/>
            <rFont val="Arial"/>
            <family val="2"/>
          </rPr>
          <t>Eingabe: Berichtswährung der Planung.</t>
        </r>
      </text>
    </comment>
    <comment ref="C17" authorId="0" shapeId="0" xr:uid="{00000000-0006-0000-0100-000007000000}">
      <text>
        <r>
          <rPr>
            <sz val="10"/>
            <rFont val="Arial"/>
            <family val="2"/>
          </rPr>
          <t>Annahme: Anteil der geplanten Einzahlungen, der im Stressfall tatsächlich eingeht.</t>
        </r>
      </text>
    </comment>
    <comment ref="D17" authorId="0" shapeId="0" xr:uid="{00000000-0006-0000-0100-00000B000000}">
      <text>
        <r>
          <rPr>
            <sz val="10"/>
            <rFont val="Arial"/>
            <family val="2"/>
          </rPr>
          <t>Annahme: Faktor auf die geplanten Auszahlungen im Stressfall.</t>
        </r>
      </text>
    </comment>
    <comment ref="C20" authorId="0" shapeId="0" xr:uid="{00000000-0006-0000-0100-000008000000}">
      <text>
        <r>
          <rPr>
            <sz val="10"/>
            <rFont val="Arial"/>
            <family val="2"/>
          </rPr>
          <t>Nur Musterwert zur Veranschaulichung der Farbkonvention.</t>
        </r>
      </text>
    </comment>
    <comment ref="C21" authorId="0" shapeId="0" xr:uid="{00000000-0006-0000-0100-000009000000}">
      <text>
        <r>
          <rPr>
            <sz val="10"/>
            <rFont val="Arial"/>
            <family val="2"/>
          </rPr>
          <t>Nur Musterwert zur Veranschaulichung der Farbkonvention.</t>
        </r>
      </text>
    </comment>
    <comment ref="C22" authorId="0" shapeId="0" xr:uid="{00000000-0006-0000-0100-00000A000000}">
      <text>
        <r>
          <rPr>
            <sz val="10"/>
            <rFont val="Arial"/>
            <family val="2"/>
          </rPr>
          <t>Nur Musterwert zur Veranschaulichung der Farbkonvention.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Corporate Finance Manufaktur</author>
  </authors>
  <commentList>
    <comment ref="A7" authorId="0" shapeId="0" xr:uid="{00000000-0006-0000-0300-000001000000}">
      <text>
        <r>
          <rPr>
            <sz val="10"/>
            <rFont val="Arial"/>
            <family val="2"/>
          </rPr>
          <t>Nur die Startwoche befüllen: Kontostände laut Kontoauszug am Montagmorgen. Alle Folgewochen schreiben sich automatisch fort.</t>
        </r>
      </text>
    </comment>
    <comment ref="B14" authorId="0" shapeId="0" xr:uid="{00000000-0006-0000-0300-000005000000}">
      <text>
        <r>
          <rPr>
            <sz val="10"/>
            <rFont val="Arial"/>
            <family val="2"/>
          </rPr>
          <t>Zahlungseingang, nicht Rechnungsdatum. Offene Forderungen nach dem tatsächlichen Zahlungsverhalten Ihrer Kunden auf die Wochen verteilen – nicht nach vereinbartem Zahlungsziel. Immer brutto, inkl. Umsatzsteuer.</t>
        </r>
      </text>
    </comment>
    <comment ref="B26" authorId="0" shapeId="0" xr:uid="{00000000-0006-0000-0300-000006000000}">
      <text>
        <r>
          <rPr>
            <sz val="10"/>
            <rFont val="Arial"/>
            <family val="2"/>
          </rPr>
          <t>Sozialversicherung ist am drittletzten Bankarbeitstag des Monats fällig, also VOR der Lohnzahlung. Lohnsteuer am 10. des Folgemonats. Urlaubs- und Weihnachtsgeld nicht vergessen.</t>
        </r>
      </text>
    </comment>
    <comment ref="B31" authorId="0" shapeId="0" xr:uid="{00000000-0006-0000-0300-000007000000}">
      <text>
        <r>
          <rPr>
            <sz val="10"/>
            <rFont val="Arial"/>
            <family val="2"/>
          </rPr>
          <t>Zahlungswirksamer Einkauf inkl. USt – nach Fälligkeit der Lieferantenrechnung, nicht nach Wareneingang.</t>
        </r>
      </text>
    </comment>
    <comment ref="B33" authorId="0" shapeId="0" xr:uid="{00000000-0006-0000-0300-000008000000}">
      <text>
        <r>
          <rPr>
            <sz val="10"/>
            <rFont val="Arial"/>
            <family val="2"/>
          </rPr>
          <t>Fixkosten in der Woche der tatsächlichen Abbuchung erfassen (Lastschriften, Daueraufträge).</t>
        </r>
      </text>
    </comment>
    <comment ref="B41" authorId="0" shapeId="0" xr:uid="{00000000-0006-0000-0300-000009000000}">
      <text>
        <r>
          <rPr>
            <sz val="10"/>
            <rFont val="Arial"/>
            <family val="2"/>
          </rPr>
          <t>Steuertermine sind die häufigste Ursache für Liquiditätslücken: USt-Zahllast zum 10. des Folgemonats, Ertragsteuer-Vorauszahlungen zum 10.03. / 10.06. / 10.09. / 10.12.</t>
        </r>
      </text>
    </comment>
    <comment ref="B46" authorId="0" shapeId="0" xr:uid="{00000000-0006-0000-0300-00000A000000}">
      <text>
        <r>
          <rPr>
            <sz val="10"/>
            <rFont val="Arial"/>
            <family val="2"/>
          </rPr>
          <t>Vollständige Rate inkl. Zins und Tilgung sowie Leasing- und Mietkaufraten.</t>
        </r>
      </text>
    </comment>
    <comment ref="A57" authorId="0" shapeId="0" xr:uid="{00000000-0006-0000-0300-000002000000}">
      <text>
        <r>
          <rPr>
            <sz val="10"/>
            <rFont val="Arial"/>
            <family val="2"/>
          </rPr>
          <t>Nur der noch freie, nicht ausgeschöpfte Teil der Kontokorrent-Linie. Nicht oben als liquide Mittel eintragen.</t>
        </r>
      </text>
    </comment>
    <comment ref="A60" authorId="0" shapeId="0" xr:uid="{00000000-0006-0000-0300-000003000000}">
      <text>
        <r>
          <rPr>
            <sz val="10"/>
            <rFont val="Arial"/>
            <family val="2"/>
          </rPr>
          <t>Zielwert aus dem Blatt "Setup" – der Puffer, den Sie jederzeit halten wollen.</t>
        </r>
      </text>
    </comment>
    <comment ref="A62" authorId="0" shapeId="0" xr:uid="{00000000-0006-0000-0300-000004000000}">
      <text>
        <r>
          <rPr>
            <sz val="10"/>
            <rFont val="Arial"/>
            <family val="2"/>
          </rPr>
          <t>OK = über Mindestliquidität · Warnung = unter Mindestliquidität · Unterdeckung = negativer Kontostand.</t>
        </r>
      </text>
    </comment>
  </commentList>
</comments>
</file>

<file path=xl/sharedStrings.xml><?xml version="1.0" encoding="utf-8"?>
<sst xmlns="http://schemas.openxmlformats.org/spreadsheetml/2006/main" count="275" uniqueCount="205">
  <si>
    <t xml:space="preserve">                          </t>
  </si>
  <si>
    <t xml:space="preserve">                        Corporate Finance Manufaktur</t>
  </si>
  <si>
    <t>www.cf-manufaktur.com</t>
  </si>
  <si>
    <t>13 Wochen Liquiditätsplanung</t>
  </si>
  <si>
    <t>Inhalt</t>
  </si>
  <si>
    <t>Zuletzt aktualisiert:</t>
  </si>
  <si>
    <t>von:</t>
  </si>
  <si>
    <t>PG</t>
  </si>
  <si>
    <t>Setup</t>
  </si>
  <si>
    <t>Unternehmen, Planungsstart, Mindestliquidität, Stresstest – hier beginnen</t>
  </si>
  <si>
    <t>Anleitung</t>
  </si>
  <si>
    <t>Schnellstart, wöchentliche Routine, die zehn häufigsten Fehler, Maßnahmenkatalog</t>
  </si>
  <si>
    <t>Vorlage</t>
  </si>
  <si>
    <t>13-Wochen-Plan mit Soll/Ist je Woche, Fortschreibung, Frühwarnung, Kontrollzeile</t>
  </si>
  <si>
    <t>Dashboard</t>
  </si>
  <si>
    <t>Kennzahlen, Liquiditätsverlauf, Tiefpunkt und Stressszenario</t>
  </si>
  <si>
    <t>Soll-Ist-Abweichung</t>
  </si>
  <si>
    <t>Abweichung je Position und Woche inkl. Ranking der größten Treiber</t>
  </si>
  <si>
    <t>Schnellstart</t>
  </si>
  <si>
    <t>1 · Blatt "Setup" ausfüllen: Planungsstart (Montag) und Mindestliquidität.</t>
  </si>
  <si>
    <t>2 · Blatt "Vorlage": Kontostände der Startwoche eintragen.</t>
  </si>
  <si>
    <t>3 · Erwartete Zahlungseingänge und -ausgänge je Woche planen (brutto, inkl. USt.).</t>
  </si>
  <si>
    <t>4 · Freitags die Ist-Spalten aus dem Kontoauszug nachtragen.</t>
  </si>
  <si>
    <t>5 · Dashboard und Abweichungsanalyse lesen – und Maßnahmen ableiten.</t>
  </si>
  <si>
    <t>Zellkonventionen</t>
  </si>
  <si>
    <t>Eingabefeld – hier tragen Sie ein</t>
  </si>
  <si>
    <t>Formel innerhalb des Blattes</t>
  </si>
  <si>
    <t>Verknüpfung auf ein anderes Tabellenblatt</t>
  </si>
  <si>
    <t>Hinweis</t>
  </si>
  <si>
    <t>Kostenfreie Vorlage – Weitergabe ausdrücklich erwünscht, Quellenangabe erbeten.</t>
  </si>
  <si>
    <t>Ersetzt keine Rechts-, Steuer- oder Unternehmensberatung im Einzelfall; eine Haftung für daraus abgeleitete Entscheidungen ist ausgeschlossen.</t>
  </si>
  <si>
    <t xml:space="preserve">  Setup &amp; Steuerung</t>
  </si>
  <si>
    <t>1 · Unternehmen und Planungszeitraum</t>
  </si>
  <si>
    <t>Hinweise</t>
  </si>
  <si>
    <t>Unternehmen</t>
  </si>
  <si>
    <t>Muster GmbH</t>
  </si>
  <si>
    <t>Bezeichnung Ihrer Planung.</t>
  </si>
  <si>
    <t>Erstellt von</t>
  </si>
  <si>
    <t>Name</t>
  </si>
  <si>
    <t>Wer die Planung pflegt.</t>
  </si>
  <si>
    <t>Stand (Datum)</t>
  </si>
  <si>
    <t>Bei jeder Wochenrunde neu setzen.</t>
  </si>
  <si>
    <t>Planungsstart (Montag der Woche 1)</t>
  </si>
  <si>
    <t>Immer einen Montag eintragen. Alle 13 Wochen und Kalenderwochen im Plan rechnen sich daraus automatisch.</t>
  </si>
  <si>
    <t>2 · Zielgröße</t>
  </si>
  <si>
    <t>Mindestliquidität (Ziel)</t>
  </si>
  <si>
    <t>Untergrenze, die Sie jederzeit halten wollen (Faustregel: 2–4 Wochen Fixkosten). Steuert die Warnungen im Plan und im Dashboard.</t>
  </si>
  <si>
    <t>Währung</t>
  </si>
  <si>
    <t>EUR</t>
  </si>
  <si>
    <t>3 · Stresstest für das Dashboard</t>
  </si>
  <si>
    <t>Einzahlungen</t>
  </si>
  <si>
    <t>Auszahlungen</t>
  </si>
  <si>
    <t>Zwei Zahlen genügen: Wie viel Prozent der geplanten Einzahlungen kommen im schlechten Fall wirklich, und um wie viel steigen die Auszahlungen? Das Dashboard zeigt daraus einen zweiten Liquiditätsverlauf. Ihre Planung bleibt unverändert.</t>
  </si>
  <si>
    <t>Stressszenario: Faktor auf …</t>
  </si>
  <si>
    <t>4 · Zellkonventionen</t>
  </si>
  <si>
    <t>Nur die blauen Felder überschreiben. Schwarze und grüne Formelzellen nicht löschen – die Kontrollzeile am Ende des Plans zeigt sofort an, wenn eine Formel zerstört wurde.</t>
  </si>
  <si>
    <t>Verknüpfung auf ein anderes Blatt</t>
  </si>
  <si>
    <t xml:space="preserve">  Anleitung &amp; Praxishinweise</t>
  </si>
  <si>
    <t>Warum 13 Wochen?</t>
  </si>
  <si>
    <t>Standard in Banken und Restrukturierung</t>
  </si>
  <si>
    <t>Die 13-Wochen-Vorschau ist der Standard der kurzfristigen Liquiditätssteuerung: Sie deckt genau ein Quartal ab, enthält damit alle drei Lohnläufe, drei Umsatzsteuertermine und einen Steuervorauszahlungstermin – und ist kurz genug, um wöchentlich belastbar geplant zu werden.</t>
  </si>
  <si>
    <t>Zahlungsströme statt Gewinn</t>
  </si>
  <si>
    <t>Geplant wird ausschließlich zahlungswirksam und brutto (inkl. Umsatzsteuer). Abschreibungen, Rückstellungen und Periodenabgrenzungen haben hier nichts zu suchen – entscheidend ist allein, wann Geld das Konto verlässt oder erreicht.</t>
  </si>
  <si>
    <t>Schnellstart in fünf Schritten</t>
  </si>
  <si>
    <t>1. Setup ausfüllen</t>
  </si>
  <si>
    <t>Blatt "Setup": Unternehmen, Planungsstart (immer ein Montag) und Mindestliquidität. Alle Wochen- und Kalenderwochenangaben im Plan rechnen sich daraus automatisch.</t>
  </si>
  <si>
    <t>2. Anfangsbestand erfassen</t>
  </si>
  <si>
    <t>Blatt "Vorlage", Zeilen "Bankkonten" und "Kasse": Kontostände laut Kontoauszug am Montagmorgen der Woche 1 – nur die Startwoche.</t>
  </si>
  <si>
    <t>3. Einzahlungen planen</t>
  </si>
  <si>
    <t>Offene Forderungen nach erwartetem Zahlungseingang auf die Wochen verteilen – nach tatsächlichem Zahlungsverhalten, nicht nach vereinbartem Zahlungsziel.</t>
  </si>
  <si>
    <t>4. Auszahlungen planen</t>
  </si>
  <si>
    <t>Personal, Fixkosten, Steuertermine, Kredit- und Leasingraten sowie geplante Investitionen in der Woche der tatsächlichen Abbuchung erfassen.</t>
  </si>
  <si>
    <t>5. Wöchentlich fortschreiben</t>
  </si>
  <si>
    <t>Freitags die Ist-Spalten aus dem Kontoauszug füllen, montags die Planwerte der Folgewochen nachziehen. Erst diese Routine macht aus der Tabelle ein Steuerungsinstrument.</t>
  </si>
  <si>
    <t>Die wöchentliche Routine</t>
  </si>
  <si>
    <t>Freitag: Ist erfassen</t>
  </si>
  <si>
    <t>Kontoauszüge der abgelaufenen Woche in die Ist-Spalte übertragen. Die Kopfzeile zeigt je Woche automatisch "Ist erfasst" oder "Plan" an.</t>
  </si>
  <si>
    <t>Automatische Fortschreibung</t>
  </si>
  <si>
    <t>Sobald eine Woche Ist-Werte enthält, startet die Folgewoche automatisch auf dem Ist-Endbestand. Sie müssen nichts umstellen – nur die Planwerte der kommenden Wochen auf Basis der neuen Erkenntnisse korrigieren.</t>
  </si>
  <si>
    <t>Abweichungen erklären</t>
  </si>
  <si>
    <t>Das Blatt "Soll-Ist-Abweichung" zeigt je Position, wie stark und in welche Richtung die Woche vom Plan abgewichen ist, und rankt die fünf größten kumulierten Abweichungen. Wer diese fünf Positionen erklären kann, hat seine Liquidität im Griff.</t>
  </si>
  <si>
    <t>Die zehn häufigsten Fehler</t>
  </si>
  <si>
    <t>Fehler 1</t>
  </si>
  <si>
    <t>Netto statt brutto geplant – die Umsatzsteuer fließt real über das Konto und ist der größte Einzelposten, der übersehen wird.</t>
  </si>
  <si>
    <t>Fehler 2</t>
  </si>
  <si>
    <t>Umsatzsteuer-Zahllast zum 10. des Folgemonats vergessen (bzw. Dauerfristverlängerung nicht beachtet).</t>
  </si>
  <si>
    <t>Fehler 3</t>
  </si>
  <si>
    <t>Sozialversicherungsbeiträge nicht getrennt geplant – fällig am drittletzten Bankarbeitstag des Monats, also VOR der Lohnzahlung.</t>
  </si>
  <si>
    <t>Fehler 4</t>
  </si>
  <si>
    <t>Sonderzahlungen (Urlaubs- und Weihnachtsgeld, Boni, Tantiemen) und Beitragsanpassungen nicht erfasst.</t>
  </si>
  <si>
    <t>Fehler 5</t>
  </si>
  <si>
    <t>Ertragsteuer-Vorauszahlungen (10.03. / 10.06. / 10.09. / 10.12.) nicht als eigener Termin geplant.</t>
  </si>
  <si>
    <t>Fehler 6</t>
  </si>
  <si>
    <t>Zahlungsziel statt Zahlungsverhalten unterstellt – Kunden zahlen im Schnitt später als vereinbart.</t>
  </si>
  <si>
    <t>Fehler 7</t>
  </si>
  <si>
    <t>Freie Kontokorrent-Linie als liquide Mittel gebucht; sie ist Reserve, nicht Bestand.</t>
  </si>
  <si>
    <t>Fehler 8</t>
  </si>
  <si>
    <t>Investitionen, Leasing-Sonderzahlungen und Versicherungsjahresprämien vergessen.</t>
  </si>
  <si>
    <t>Fehler 9</t>
  </si>
  <si>
    <t>Keine Ist-Erfassung – ohne Soll-Ist-Vergleich bleibt jede Planung eine Behauptung.</t>
  </si>
  <si>
    <t>Fehler 10</t>
  </si>
  <si>
    <t>Zu grobe Zeilen: Wer alles unter "sonstige Auszahlungen" sammelt, kann später keine Maßnahme ableiten.</t>
  </si>
  <si>
    <t>Wenn es eng wird: Maßnahmen nach Wirkungsgeschwindigkeit</t>
  </si>
  <si>
    <t>Sofort (1–2 Wochen)</t>
  </si>
  <si>
    <t>Mahnlauf und Telefoninkasso, Anzahlungen und Teilrechnungen, Skonto aktiv anbieten, nicht zwingende Auszahlungen verschieben, Bestellstopp für Nicht-Produktionsmaterial.</t>
  </si>
  <si>
    <t>Kurzfristig (2–6 Wochen)</t>
  </si>
  <si>
    <t>Zahlungsziele mit Lieferanten neu vereinbaren, Kontokorrent-Linie erhöhen, Factoring oder Finetrading prüfen, Steuerstundung bzw. Anpassung der Vorauszahlungen beantragen, Leasing statt Kauf bei anstehenden Investitionen.</t>
  </si>
  <si>
    <t>Mittelfristig (ab 6 Wochen)</t>
  </si>
  <si>
    <t>Working Capital strukturell senken (Lagerreichweite, Auftragsabwicklung, Rechnungsstellung), Investitionsprogramm priorisieren, Gesellschafterdarlehen oder Finanzierungsrunde, Verkauf nicht betriebsnotwendiger Aktiva.</t>
  </si>
  <si>
    <t>Für das Bankgespräch</t>
  </si>
  <si>
    <t>Was Banken sehen wollen</t>
  </si>
  <si>
    <t>Eine rollierende 13-Wochen-Planung mit dokumentierter Soll-Ist-Historie ist in Kreditgesprächen und bei Covenant-Verhandlungen der wirksamste Vertrauensbeweis. Nehmen Sie das Dashboard, die Abweichungsanalyse der letzten vier Wochen und den Stresstest mit.</t>
  </si>
  <si>
    <t>Nachvollziehbarkeit</t>
  </si>
  <si>
    <t>Bewahren Sie je Woche eine Kopie der Datei auf. So lässt sich zeigen, wie treffsicher Ihre Planung über die Zeit war – die Planungsqualität selbst wird zum Argument.</t>
  </si>
  <si>
    <t>Haftungsausschluss</t>
  </si>
  <si>
    <t>Diese Vorlage wurde mit größter Sorgfalt erstellt und kostenfrei zur Verfügung gestellt. Sie ersetzt keine Rechts-, Steuer- oder Unternehmensberatung im Einzelfall. Für die Richtigkeit und Vollständigkeit der mit dieser Datei erstellten Planungen sowie für daraus abgeleitete Entscheidungen wird keine Haftung übernommen. Bei Anzeichen einer drohenden Zahlungsunfähigkeit oder Überschuldung sind die insolvenzrechtlichen Pflichten (§ 15a InsO, § 1 StaRUG) unverzüglich zu prüfen.</t>
  </si>
  <si>
    <t>13 Wochen Liquiditätsplan</t>
  </si>
  <si>
    <t xml:space="preserve">                          Corporate Finance Manufaktur</t>
  </si>
  <si>
    <t>Zeitraum</t>
  </si>
  <si>
    <t>Summe 13 Wochen</t>
  </si>
  <si>
    <t>in €</t>
  </si>
  <si>
    <t>Soll</t>
  </si>
  <si>
    <t>Ist</t>
  </si>
  <si>
    <t>Anfangsbestand (nur Startwoche erfassen)</t>
  </si>
  <si>
    <t>Bankkonten</t>
  </si>
  <si>
    <t>Kasse / sonstige liquide Mittel</t>
  </si>
  <si>
    <t>Liquide Mittel zu Wochenbeginn</t>
  </si>
  <si>
    <t>Kundenzahlungen (Forderungseingänge)</t>
  </si>
  <si>
    <t>Anzahlungen / Vorkasse</t>
  </si>
  <si>
    <t>Zuschüsse &amp; Fördermittel</t>
  </si>
  <si>
    <t>Erstattung Vorsteuer</t>
  </si>
  <si>
    <t>Kreditaufnahme / Darlehen</t>
  </si>
  <si>
    <t>Verkauf von Anlagevermögen</t>
  </si>
  <si>
    <t>Gesellschaftereinlagen</t>
  </si>
  <si>
    <t>sonstige Einzahlungen</t>
  </si>
  <si>
    <t>Summe der Einzahlungen</t>
  </si>
  <si>
    <t>Personal (gesamt)</t>
  </si>
  <si>
    <t xml:space="preserve">  Löhne &amp; Gehälter (netto)</t>
  </si>
  <si>
    <t xml:space="preserve">  Sozialversicherungsbeiträge</t>
  </si>
  <si>
    <t xml:space="preserve">  Lohnsteuer</t>
  </si>
  <si>
    <t>Wareneinkauf &amp; Material</t>
  </si>
  <si>
    <t>Fremdleistungen / Subunternehmer</t>
  </si>
  <si>
    <t>Betriebliche Fixkosten (gesamt)</t>
  </si>
  <si>
    <t xml:space="preserve">  Miete &amp; Nebenkosten</t>
  </si>
  <si>
    <t xml:space="preserve">  Energie</t>
  </si>
  <si>
    <t xml:space="preserve">  Versicherungen &amp; Beiträge</t>
  </si>
  <si>
    <t xml:space="preserve">  IT, Telefon &amp; Lizenzen</t>
  </si>
  <si>
    <t xml:space="preserve">  Fahrzeuge &amp; Reisekosten</t>
  </si>
  <si>
    <t xml:space="preserve">  sonstige betriebliche Kosten</t>
  </si>
  <si>
    <t>Steuern (gesamt)</t>
  </si>
  <si>
    <t xml:space="preserve">  Umsatzsteuer-Zahllast</t>
  </si>
  <si>
    <t xml:space="preserve">  Ertragsteuern (Vorauszahlung)</t>
  </si>
  <si>
    <t xml:space="preserve">  sonstige Steuern</t>
  </si>
  <si>
    <t>Kredit- &amp; Leasingraten (inkl. Zinsen)</t>
  </si>
  <si>
    <t>Investitionen</t>
  </si>
  <si>
    <t>Privatentnahmen / Gewinnausschüttung</t>
  </si>
  <si>
    <t>sonstige Auszahlungen</t>
  </si>
  <si>
    <t>Summe der Auszahlungen</t>
  </si>
  <si>
    <t>Netto-Cashflow der Woche</t>
  </si>
  <si>
    <t>Liquidität am Wochenende</t>
  </si>
  <si>
    <t>Freie Kontokorrent-Linie</t>
  </si>
  <si>
    <t>Verfügbare Liquidität (inkl. Linie)</t>
  </si>
  <si>
    <t>Über-/Unterdeckung</t>
  </si>
  <si>
    <t>Status</t>
  </si>
  <si>
    <t>Steuerung &amp; Kontrolle</t>
  </si>
  <si>
    <t>Woche enthält Ist-Werte (1 = ja)</t>
  </si>
  <si>
    <t>Kontrolle: Summen = Einzelpositionen (muss 0 sein)</t>
  </si>
  <si>
    <t>Gesamtkontrolle</t>
  </si>
  <si>
    <t xml:space="preserve">  Dashboard &amp; Frühwarnung</t>
  </si>
  <si>
    <t>Ausgangslage und Stresstest</t>
  </si>
  <si>
    <t>Anfangsbestand Woche 1</t>
  </si>
  <si>
    <t>Stress: Faktor Einzahlungen</t>
  </si>
  <si>
    <t>Stress: Faktor Auszahlungen</t>
  </si>
  <si>
    <t>Wochenübersicht</t>
  </si>
  <si>
    <t>Woche</t>
  </si>
  <si>
    <t>ab</t>
  </si>
  <si>
    <t>Einzahlungen Soll</t>
  </si>
  <si>
    <t>Einzahlungen Ist</t>
  </si>
  <si>
    <t>Auszahlungen Soll</t>
  </si>
  <si>
    <t>Auszahlungen Ist</t>
  </si>
  <si>
    <t>Netto-Cashflow</t>
  </si>
  <si>
    <t>Liquidität Plan</t>
  </si>
  <si>
    <t>Liquidität Ist</t>
  </si>
  <si>
    <t>Mindestliquidität</t>
  </si>
  <si>
    <t>Stress-Szenario</t>
  </si>
  <si>
    <t>Verfügbar inkl. Linie</t>
  </si>
  <si>
    <t>Kennzahlen</t>
  </si>
  <si>
    <t>Summe Einzahlungen (13 Wochen)</t>
  </si>
  <si>
    <t>Summe Auszahlungen (13 Wochen)</t>
  </si>
  <si>
    <t>Netto-Cashflow (13 Wochen)</t>
  </si>
  <si>
    <t>Liquidität Ende Woche 13</t>
  </si>
  <si>
    <t>Tiefpunkt der Liquidität</t>
  </si>
  <si>
    <t>… erreicht in Woche</t>
  </si>
  <si>
    <t>Wochen unter Mindestliquidität</t>
  </si>
  <si>
    <t>Tiefpunkt im Stressszenario</t>
  </si>
  <si>
    <t xml:space="preserve">  Soll-Ist-Abweichung</t>
  </si>
  <si>
    <t>Abweichung je Position und Woche  ·  positiv = besser als Plan</t>
  </si>
  <si>
    <t>Position</t>
  </si>
  <si>
    <t>Kumuliert</t>
  </si>
  <si>
    <t>Rang-Hilfe</t>
  </si>
  <si>
    <t>Die fünf größten kumulierten Abweichungen</t>
  </si>
  <si>
    <t>Rang</t>
  </si>
  <si>
    <t>Kumulierte Abweichung</t>
  </si>
  <si>
    <t>Lesehilfe: Ein negativer Wert hat Liquidität gekostet – bei Einzahlungen ist weniger eingegangen als geplant, bei Auszahlungen ist mehr abgeflossen. Wochen ohne Ist-Werte bleiben leer.</t>
  </si>
  <si>
    <t>Fragen zur Professionalisierung Deiner Finanzführung: www.cf-manufaktur.com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</si>
</sst>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dd\.mm\.yyyy"/>
    <numFmt numFmtId="165" formatCode="_-* #,##0\ _€_-;\-* #,##0\ _€_-;_-* \-??\ _€_-;_-@_-"/>
    <numFmt numFmtId="166" formatCode="0\ %"/>
    <numFmt numFmtId="167" formatCode="&quot;Woche &quot;##"/>
    <numFmt numFmtId="168" formatCode="_-* #,##0.00\ _€_-;\-* #,##0.00\ _€_-;_-* \-??\ _€_-;_-@_-"/>
    <numFmt numFmtId="169" formatCode="#,##0;\-#,##0;\-"/>
    <numFmt numFmtId="170" formatCode="#,##0;\-#,##0;&quot;kein Fehler&quot;"/>
    <numFmt numFmtId="171" formatCode="\W##"/>
    <numFmt numFmtId="172" formatCode="0&quot; von 13&quot;"/>
  </numFmts>
  <fonts count="45" x14ac:knownFonts="1">
    <font>
      <sz val="11"/>
      <color theme="1"/>
      <name val="Calibri"/>
      <family val="2"/>
      <charset val="1"/>
    </font>
    <font>
      <sz val="10"/>
      <name val="Arial"/>
      <family val="2"/>
    </font>
    <font>
      <u/>
      <sz val="11"/>
      <color theme="10"/>
      <name val="Calibri"/>
      <family val="2"/>
      <charset val="1"/>
    </font>
    <font>
      <u/>
      <sz val="10"/>
      <color theme="10"/>
      <name val="Arial"/>
      <family val="2"/>
      <charset val="1"/>
    </font>
    <font>
      <sz val="11"/>
      <color theme="1"/>
      <name val="Open Sans"/>
      <family val="2"/>
      <charset val="1"/>
    </font>
    <font>
      <b/>
      <sz val="14"/>
      <color theme="0"/>
      <name val="Segoe UI"/>
      <family val="2"/>
      <charset val="1"/>
    </font>
    <font>
      <b/>
      <sz val="11"/>
      <color theme="0"/>
      <name val="Segoe UI"/>
      <family val="2"/>
    </font>
    <font>
      <sz val="11"/>
      <color theme="0"/>
      <name val="Open Sans"/>
      <family val="2"/>
      <charset val="1"/>
    </font>
    <font>
      <sz val="11"/>
      <color theme="0"/>
      <name val="Calibri"/>
      <family val="2"/>
      <charset val="1"/>
    </font>
    <font>
      <b/>
      <sz val="11"/>
      <color theme="0"/>
      <name val="Calibri"/>
      <family val="2"/>
      <charset val="1"/>
    </font>
    <font>
      <b/>
      <sz val="11"/>
      <color theme="1"/>
      <name val="Open Sans"/>
      <family val="2"/>
      <charset val="1"/>
    </font>
    <font>
      <sz val="10"/>
      <color theme="1"/>
      <name val="Open Sans"/>
      <family val="2"/>
      <charset val="1"/>
    </font>
    <font>
      <b/>
      <sz val="14"/>
      <color rgb="FF132E57"/>
      <name val="Open Sans"/>
      <family val="2"/>
      <charset val="1"/>
    </font>
    <font>
      <sz val="11"/>
      <color theme="1"/>
      <name val="Segoe UI"/>
      <family val="2"/>
      <charset val="1"/>
    </font>
    <font>
      <sz val="10"/>
      <color theme="1"/>
      <name val="Segoe UI"/>
      <family val="2"/>
      <charset val="1"/>
    </font>
    <font>
      <b/>
      <u/>
      <sz val="11"/>
      <color theme="1"/>
      <name val="Segoe UI"/>
      <family val="2"/>
    </font>
    <font>
      <sz val="10"/>
      <color theme="1"/>
      <name val="Segoe UI"/>
      <family val="2"/>
    </font>
    <font>
      <sz val="11"/>
      <color theme="1"/>
      <name val="Segoe UI"/>
      <family val="2"/>
    </font>
    <font>
      <b/>
      <sz val="11"/>
      <color theme="3" tint="0.39997558519241921"/>
      <name val="Segoe UI"/>
      <family val="2"/>
    </font>
    <font>
      <sz val="11"/>
      <color rgb="FF008000"/>
      <name val="Segoe UI"/>
      <family val="2"/>
    </font>
    <font>
      <b/>
      <sz val="18"/>
      <color theme="0"/>
      <name val="Segoe UI"/>
      <family val="2"/>
    </font>
    <font>
      <b/>
      <sz val="12"/>
      <color theme="0"/>
      <name val="Segoe UI"/>
      <family val="2"/>
    </font>
    <font>
      <b/>
      <sz val="11"/>
      <color theme="1"/>
      <name val="Segoe UI"/>
      <family val="2"/>
    </font>
    <font>
      <i/>
      <sz val="10"/>
      <color theme="1"/>
      <name val="Segoe UI"/>
      <family val="2"/>
    </font>
    <font>
      <b/>
      <sz val="18"/>
      <color theme="0"/>
      <name val="Segoe UI"/>
      <family val="2"/>
      <charset val="1"/>
    </font>
    <font>
      <b/>
      <sz val="11"/>
      <color theme="0"/>
      <name val="Segoe UI"/>
      <family val="2"/>
      <charset val="1"/>
    </font>
    <font>
      <b/>
      <sz val="14"/>
      <color theme="1"/>
      <name val="Segoe UI"/>
      <family val="2"/>
      <charset val="1"/>
    </font>
    <font>
      <b/>
      <sz val="11"/>
      <color theme="1"/>
      <name val="Segoe UI"/>
      <family val="2"/>
      <charset val="1"/>
    </font>
    <font>
      <b/>
      <sz val="11"/>
      <name val="Segoe UI"/>
      <family val="2"/>
    </font>
    <font>
      <b/>
      <sz val="10"/>
      <color rgb="FF008000"/>
      <name val="Segoe UI"/>
      <family val="2"/>
    </font>
    <font>
      <b/>
      <sz val="10"/>
      <color theme="1"/>
      <name val="Segoe UI"/>
      <family val="2"/>
    </font>
    <font>
      <i/>
      <sz val="9"/>
      <color rgb="FF595959"/>
      <name val="Segoe UI"/>
      <family val="2"/>
    </font>
    <font>
      <sz val="11"/>
      <color theme="3" tint="0.39988402966399123"/>
      <name val="Segoe UI"/>
      <family val="2"/>
      <charset val="1"/>
    </font>
    <font>
      <b/>
      <sz val="12"/>
      <color theme="1"/>
      <name val="Segoe UI"/>
      <family val="2"/>
      <charset val="1"/>
    </font>
    <font>
      <i/>
      <sz val="11"/>
      <color theme="1"/>
      <name val="Segoe UI"/>
      <family val="2"/>
      <charset val="1"/>
    </font>
    <font>
      <sz val="11"/>
      <name val="Segoe UI"/>
      <family val="2"/>
    </font>
    <font>
      <b/>
      <sz val="12"/>
      <name val="Segoe UI"/>
      <family val="2"/>
    </font>
    <font>
      <b/>
      <sz val="11"/>
      <color rgb="FF008000"/>
      <name val="Segoe UI"/>
      <family val="2"/>
    </font>
    <font>
      <i/>
      <sz val="9"/>
      <name val="Segoe UI"/>
      <family val="2"/>
    </font>
    <font>
      <b/>
      <i/>
      <sz val="10"/>
      <name val="Segoe UI"/>
      <family val="2"/>
    </font>
    <font>
      <sz val="10"/>
      <color rgb="FF008000"/>
      <name val="Segoe UI"/>
      <family val="2"/>
    </font>
    <font>
      <sz val="10"/>
      <name val="Segoe UI"/>
      <family val="2"/>
    </font>
    <font>
      <b/>
      <i/>
      <sz val="11"/>
      <name val="Segoe UI"/>
      <family val="2"/>
    </font>
    <font>
      <b/>
      <sz val="12"/>
      <color theme="1"/>
      <name val="Segoe UI"/>
      <family val="2"/>
    </font>
    <font>
      <sz val="11"/>
      <color theme="1"/>
      <name val="Calibri"/>
      <family val="2"/>
      <charset val="1"/>
    </font>
  </fonts>
  <fills count="7">
    <fill>
      <patternFill patternType="none"/>
    </fill>
    <fill>
      <patternFill patternType="gray125"/>
    </fill>
    <fill>
      <patternFill patternType="solid">
        <fgColor theme="0"/>
        <bgColor rgb="FFF2F2F2"/>
      </patternFill>
    </fill>
    <fill>
      <patternFill patternType="solid">
        <fgColor theme="1"/>
        <bgColor rgb="FF012B28"/>
      </patternFill>
    </fill>
    <fill>
      <patternFill patternType="solid">
        <fgColor theme="0" tint="-4.9989318521683403E-2"/>
        <bgColor rgb="FFFFFFFF"/>
      </patternFill>
    </fill>
    <fill>
      <patternFill patternType="solid">
        <fgColor theme="6" tint="0.59987182226020086"/>
        <bgColor rgb="FFD9D9D9"/>
      </patternFill>
    </fill>
    <fill>
      <patternFill patternType="solid">
        <fgColor theme="0" tint="-0.14999847407452621"/>
        <bgColor rgb="FFD7E4BD"/>
      </patternFill>
    </fill>
  </fills>
  <borders count="45">
    <border>
      <left/>
      <right/>
      <top/>
      <bottom/>
      <diagonal/>
    </border>
    <border>
      <left style="thick">
        <color rgb="FF012B28"/>
      </left>
      <right/>
      <top style="thick">
        <color rgb="FF012B28"/>
      </top>
      <bottom/>
      <diagonal/>
    </border>
    <border>
      <left/>
      <right/>
      <top style="thick">
        <color rgb="FF012B28"/>
      </top>
      <bottom/>
      <diagonal/>
    </border>
    <border>
      <left/>
      <right style="thick">
        <color rgb="FF012B28"/>
      </right>
      <top style="thick">
        <color rgb="FF012B28"/>
      </top>
      <bottom/>
      <diagonal/>
    </border>
    <border>
      <left style="thick">
        <color rgb="FF012B28"/>
      </left>
      <right/>
      <top/>
      <bottom/>
      <diagonal/>
    </border>
    <border>
      <left/>
      <right style="thick">
        <color rgb="FF012B28"/>
      </right>
      <top/>
      <bottom/>
      <diagonal/>
    </border>
    <border>
      <left style="double">
        <color auto="1"/>
      </left>
      <right/>
      <top/>
      <bottom/>
      <diagonal/>
    </border>
    <border>
      <left style="double">
        <color auto="1"/>
      </left>
      <right/>
      <top style="thin">
        <color auto="1"/>
      </top>
      <bottom style="thin">
        <color auto="1"/>
      </bottom>
      <diagonal/>
    </border>
    <border>
      <left/>
      <right/>
      <top style="thin">
        <color auto="1"/>
      </top>
      <bottom style="thin">
        <color auto="1"/>
      </bottom>
      <diagonal/>
    </border>
    <border>
      <left/>
      <right style="double">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double">
        <color auto="1"/>
      </left>
      <right style="double">
        <color auto="1"/>
      </right>
      <top style="thin">
        <color auto="1"/>
      </top>
      <bottom style="thin">
        <color auto="1"/>
      </bottom>
      <diagonal/>
    </border>
    <border>
      <left/>
      <right style="double">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double">
        <color auto="1"/>
      </right>
      <top style="thin">
        <color auto="1"/>
      </top>
      <bottom/>
      <diagonal/>
    </border>
    <border>
      <left style="thin">
        <color auto="1"/>
      </left>
      <right style="thin">
        <color auto="1"/>
      </right>
      <top/>
      <bottom/>
      <diagonal/>
    </border>
    <border>
      <left/>
      <right style="thin">
        <color auto="1"/>
      </right>
      <top/>
      <bottom/>
      <diagonal/>
    </border>
    <border>
      <left style="double">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double">
        <color auto="1"/>
      </right>
      <top/>
      <bottom style="thin">
        <color auto="1"/>
      </bottom>
      <diagonal/>
    </border>
    <border>
      <left style="double">
        <color auto="1"/>
      </left>
      <right/>
      <top/>
      <bottom style="double">
        <color auto="1"/>
      </bottom>
      <diagonal/>
    </border>
    <border>
      <left/>
      <right style="thin">
        <color auto="1"/>
      </right>
      <top/>
      <bottom style="double">
        <color auto="1"/>
      </bottom>
      <diagonal/>
    </border>
    <border>
      <left style="thin">
        <color auto="1"/>
      </left>
      <right style="thin">
        <color auto="1"/>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double">
        <color auto="1"/>
      </right>
      <top style="medium">
        <color auto="1"/>
      </top>
      <bottom style="medium">
        <color auto="1"/>
      </bottom>
      <diagonal/>
    </border>
    <border>
      <left style="double">
        <color auto="1"/>
      </left>
      <right/>
      <top style="thin">
        <color auto="1"/>
      </top>
      <bottom/>
      <diagonal/>
    </border>
    <border>
      <left/>
      <right style="thin">
        <color auto="1"/>
      </right>
      <top style="thin">
        <color auto="1"/>
      </top>
      <bottom/>
      <diagonal/>
    </border>
    <border>
      <left/>
      <right style="double">
        <color auto="1"/>
      </right>
      <top style="thin">
        <color auto="1"/>
      </top>
      <bottom/>
      <diagonal/>
    </border>
    <border>
      <left style="thin">
        <color auto="1"/>
      </left>
      <right style="double">
        <color auto="1"/>
      </right>
      <top/>
      <bottom/>
      <diagonal/>
    </border>
    <border>
      <left style="double">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double">
        <color auto="1"/>
      </right>
      <top/>
      <bottom style="medium">
        <color auto="1"/>
      </bottom>
      <diagonal/>
    </border>
    <border>
      <left/>
      <right/>
      <top style="thin">
        <color auto="1"/>
      </top>
      <bottom/>
      <diagonal/>
    </border>
  </borders>
  <cellStyleXfs count="7">
    <xf numFmtId="0" fontId="0" fillId="0" borderId="0"/>
    <xf numFmtId="168" fontId="44" fillId="0" borderId="0"/>
    <xf numFmtId="0" fontId="2" fillId="0" borderId="0">
      <alignment vertical="top"/>
      <protection locked="0"/>
    </xf>
    <xf numFmtId="0" fontId="2" fillId="0" borderId="0"/>
    <xf numFmtId="0" fontId="3" fillId="0" borderId="0"/>
    <xf numFmtId="0" fontId="44" fillId="0" borderId="0"/>
    <xf numFmtId="0" fontId="44" fillId="0" borderId="0"/>
  </cellStyleXfs>
  <cellXfs count="166">
    <xf numFmtId="0" fontId="0" fillId="0" borderId="0" xfId="0"/>
    <xf numFmtId="0" fontId="31" fillId="0" borderId="18" xfId="1" applyNumberFormat="1" applyFont="1" applyBorder="1" applyAlignment="1">
      <alignment horizontal="center"/>
    </xf>
    <xf numFmtId="0" fontId="31" fillId="0" borderId="17" xfId="1" applyNumberFormat="1" applyFont="1" applyBorder="1" applyAlignment="1">
      <alignment horizontal="center"/>
    </xf>
    <xf numFmtId="164" fontId="30" fillId="0" borderId="18" xfId="1" applyNumberFormat="1" applyFont="1" applyBorder="1" applyAlignment="1">
      <alignment horizontal="center"/>
    </xf>
    <xf numFmtId="164" fontId="30" fillId="0" borderId="17" xfId="1" applyNumberFormat="1" applyFont="1" applyBorder="1" applyAlignment="1">
      <alignment horizontal="center"/>
    </xf>
    <xf numFmtId="164" fontId="29" fillId="0" borderId="17" xfId="1" applyNumberFormat="1" applyFont="1" applyBorder="1" applyAlignment="1">
      <alignment horizontal="center"/>
    </xf>
    <xf numFmtId="0" fontId="28" fillId="0" borderId="14" xfId="0" applyFont="1" applyBorder="1" applyAlignment="1">
      <alignment horizontal="center"/>
    </xf>
    <xf numFmtId="167" fontId="27" fillId="0" borderId="16" xfId="0" applyNumberFormat="1" applyFont="1" applyBorder="1" applyAlignment="1">
      <alignment horizontal="center"/>
    </xf>
    <xf numFmtId="167" fontId="27" fillId="0" borderId="15" xfId="0" applyNumberFormat="1" applyFont="1" applyBorder="1" applyAlignment="1">
      <alignment horizontal="center"/>
    </xf>
    <xf numFmtId="167" fontId="27" fillId="0" borderId="14" xfId="0" applyNumberFormat="1" applyFont="1" applyBorder="1" applyAlignment="1">
      <alignment horizontal="center"/>
    </xf>
    <xf numFmtId="0" fontId="26" fillId="0" borderId="6" xfId="0" applyFont="1" applyBorder="1" applyAlignment="1">
      <alignment horizontal="left"/>
    </xf>
    <xf numFmtId="0" fontId="24" fillId="3" borderId="12" xfId="0" applyFont="1" applyFill="1" applyBorder="1" applyAlignment="1">
      <alignment horizontal="center" vertical="center"/>
    </xf>
    <xf numFmtId="0" fontId="4" fillId="0" borderId="0" xfId="6" applyFont="1"/>
    <xf numFmtId="0" fontId="4" fillId="2" borderId="0" xfId="6" applyFont="1" applyFill="1"/>
    <xf numFmtId="0" fontId="4" fillId="3" borderId="1" xfId="6" applyFont="1" applyFill="1" applyBorder="1"/>
    <xf numFmtId="0" fontId="4" fillId="3" borderId="2" xfId="6" applyFont="1" applyFill="1" applyBorder="1"/>
    <xf numFmtId="0" fontId="4" fillId="3" borderId="3" xfId="6" applyFont="1" applyFill="1" applyBorder="1"/>
    <xf numFmtId="0" fontId="4" fillId="3" borderId="4" xfId="6" applyFont="1" applyFill="1" applyBorder="1"/>
    <xf numFmtId="0" fontId="4" fillId="3" borderId="0" xfId="6" applyFont="1" applyFill="1"/>
    <xf numFmtId="0" fontId="4" fillId="3" borderId="5" xfId="6" applyFont="1" applyFill="1" applyBorder="1"/>
    <xf numFmtId="0" fontId="5" fillId="3" borderId="6" xfId="0" applyFont="1" applyFill="1" applyBorder="1"/>
    <xf numFmtId="0" fontId="5" fillId="3" borderId="0" xfId="0" applyFont="1" applyFill="1"/>
    <xf numFmtId="0" fontId="6" fillId="3" borderId="0" xfId="2" applyFont="1" applyFill="1" applyAlignment="1" applyProtection="1"/>
    <xf numFmtId="0" fontId="4" fillId="0" borderId="4" xfId="6" applyFont="1" applyBorder="1"/>
    <xf numFmtId="0" fontId="4" fillId="0" borderId="5" xfId="6" applyFont="1" applyBorder="1"/>
    <xf numFmtId="0" fontId="7" fillId="3" borderId="0" xfId="6" applyFont="1" applyFill="1" applyAlignment="1">
      <alignment vertical="center"/>
    </xf>
    <xf numFmtId="0" fontId="8" fillId="3" borderId="0" xfId="6" applyFont="1" applyFill="1" applyAlignment="1">
      <alignment vertical="center"/>
    </xf>
    <xf numFmtId="0" fontId="9" fillId="3" borderId="0" xfId="6" applyFont="1" applyFill="1" applyAlignment="1">
      <alignment horizontal="right" vertical="center"/>
    </xf>
    <xf numFmtId="0" fontId="4" fillId="0" borderId="0" xfId="6" applyFont="1" applyProtection="1">
      <protection locked="0"/>
    </xf>
    <xf numFmtId="0" fontId="10" fillId="0" borderId="0" xfId="6" applyFont="1"/>
    <xf numFmtId="0" fontId="11" fillId="0" borderId="0" xfId="6" applyFont="1"/>
    <xf numFmtId="0" fontId="12" fillId="0" borderId="0" xfId="6" applyFont="1" applyAlignment="1" applyProtection="1">
      <alignment horizontal="left"/>
      <protection locked="0"/>
    </xf>
    <xf numFmtId="0" fontId="11" fillId="0" borderId="0" xfId="6" applyFont="1" applyAlignment="1">
      <alignment horizontal="center"/>
    </xf>
    <xf numFmtId="0" fontId="13" fillId="0" borderId="0" xfId="6" applyFont="1" applyAlignment="1">
      <alignment horizontal="center" vertical="center"/>
    </xf>
    <xf numFmtId="164" fontId="13" fillId="0" borderId="0" xfId="6" applyNumberFormat="1" applyFont="1" applyAlignment="1">
      <alignment horizontal="center" vertical="center"/>
    </xf>
    <xf numFmtId="0" fontId="14" fillId="0" borderId="0" xfId="6" applyFont="1"/>
    <xf numFmtId="0" fontId="13" fillId="0" borderId="0" xfId="6" applyFont="1" applyAlignment="1">
      <alignment horizontal="center"/>
    </xf>
    <xf numFmtId="0" fontId="16" fillId="0" borderId="0" xfId="6" applyFont="1"/>
    <xf numFmtId="0" fontId="17" fillId="0" borderId="0" xfId="6" applyFont="1"/>
    <xf numFmtId="0" fontId="18" fillId="4" borderId="0" xfId="6" applyFont="1" applyFill="1"/>
    <xf numFmtId="0" fontId="19" fillId="0" borderId="0" xfId="6" applyFont="1"/>
    <xf numFmtId="0" fontId="20" fillId="3" borderId="7" xfId="0" applyFont="1" applyFill="1" applyBorder="1" applyAlignment="1">
      <alignment horizontal="lef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21" fillId="3" borderId="0" xfId="0" applyFont="1" applyFill="1" applyAlignment="1">
      <alignment horizontal="left" vertical="center"/>
    </xf>
    <xf numFmtId="0" fontId="22" fillId="0" borderId="0" xfId="0" applyFont="1"/>
    <xf numFmtId="0" fontId="17" fillId="0" borderId="0" xfId="0" applyFont="1"/>
    <xf numFmtId="0" fontId="23" fillId="0" borderId="0" xfId="0" applyFont="1" applyAlignment="1">
      <alignment vertical="top" wrapText="1"/>
    </xf>
    <xf numFmtId="165" fontId="18" fillId="4" borderId="10" xfId="0" applyNumberFormat="1" applyFont="1" applyFill="1" applyBorder="1" applyAlignment="1">
      <alignment horizontal="center"/>
    </xf>
    <xf numFmtId="0" fontId="22" fillId="0" borderId="11" xfId="0" applyFont="1" applyBorder="1" applyAlignment="1">
      <alignment horizontal="center"/>
    </xf>
    <xf numFmtId="165" fontId="17" fillId="0" borderId="10" xfId="0" applyNumberFormat="1" applyFont="1" applyBorder="1" applyAlignment="1">
      <alignment horizontal="center"/>
    </xf>
    <xf numFmtId="165" fontId="19" fillId="0" borderId="10" xfId="0" applyNumberFormat="1" applyFont="1" applyBorder="1" applyAlignment="1">
      <alignment horizontal="center"/>
    </xf>
    <xf numFmtId="0" fontId="22" fillId="0" borderId="0" xfId="0" applyFont="1" applyAlignment="1">
      <alignment vertical="top" wrapText="1"/>
    </xf>
    <xf numFmtId="0" fontId="16" fillId="0" borderId="0" xfId="0" applyFont="1" applyAlignment="1">
      <alignment vertical="top" wrapText="1"/>
    </xf>
    <xf numFmtId="0" fontId="25" fillId="3" borderId="8" xfId="0" applyFont="1" applyFill="1" applyBorder="1" applyAlignment="1">
      <alignment horizontal="center"/>
    </xf>
    <xf numFmtId="0" fontId="25" fillId="3" borderId="9" xfId="0" applyFont="1" applyFill="1" applyBorder="1" applyAlignment="1">
      <alignment horizontal="center"/>
    </xf>
    <xf numFmtId="0" fontId="13" fillId="0" borderId="0" xfId="0" applyFont="1"/>
    <xf numFmtId="0" fontId="13" fillId="0" borderId="11" xfId="0" applyFont="1" applyBorder="1"/>
    <xf numFmtId="0" fontId="13" fillId="0" borderId="13" xfId="0" applyFont="1" applyBorder="1"/>
    <xf numFmtId="0" fontId="27" fillId="0" borderId="6" xfId="0" applyFont="1" applyBorder="1"/>
    <xf numFmtId="168" fontId="13" fillId="0" borderId="17" xfId="1" applyFont="1" applyBorder="1"/>
    <xf numFmtId="168" fontId="13" fillId="0" borderId="13" xfId="1" applyFont="1" applyBorder="1"/>
    <xf numFmtId="0" fontId="27" fillId="0" borderId="19" xfId="0" applyFont="1" applyBorder="1" applyAlignment="1">
      <alignment horizontal="center"/>
    </xf>
    <xf numFmtId="0" fontId="27" fillId="0" borderId="20" xfId="0" applyFont="1" applyBorder="1" applyAlignment="1">
      <alignment horizontal="right"/>
    </xf>
    <xf numFmtId="0" fontId="13" fillId="0" borderId="21" xfId="0" applyFont="1" applyBorder="1" applyAlignment="1">
      <alignment horizontal="center"/>
    </xf>
    <xf numFmtId="0" fontId="13" fillId="0" borderId="20" xfId="0" applyFont="1" applyBorder="1" applyAlignment="1">
      <alignment horizontal="center"/>
    </xf>
    <xf numFmtId="0" fontId="13" fillId="0" borderId="22" xfId="0" applyFont="1" applyBorder="1" applyAlignment="1">
      <alignment horizontal="center"/>
    </xf>
    <xf numFmtId="0" fontId="28" fillId="0" borderId="6" xfId="0" applyFont="1" applyBorder="1"/>
    <xf numFmtId="168" fontId="13" fillId="0" borderId="18" xfId="1" applyFont="1" applyBorder="1"/>
    <xf numFmtId="0" fontId="13" fillId="0" borderId="18" xfId="0" applyFont="1" applyBorder="1"/>
    <xf numFmtId="165" fontId="18" fillId="4" borderId="18" xfId="1" applyNumberFormat="1" applyFont="1" applyFill="1" applyBorder="1" applyProtection="1">
      <protection locked="0"/>
    </xf>
    <xf numFmtId="165" fontId="32" fillId="0" borderId="17" xfId="1" applyNumberFormat="1" applyFont="1" applyBorder="1" applyProtection="1">
      <protection locked="0"/>
    </xf>
    <xf numFmtId="165" fontId="32" fillId="0" borderId="18" xfId="1" applyNumberFormat="1" applyFont="1" applyBorder="1" applyProtection="1">
      <protection locked="0"/>
    </xf>
    <xf numFmtId="165" fontId="32" fillId="0" borderId="13" xfId="1" applyNumberFormat="1" applyFont="1" applyBorder="1" applyProtection="1">
      <protection locked="0"/>
    </xf>
    <xf numFmtId="0" fontId="27" fillId="0" borderId="23" xfId="0" applyFont="1" applyBorder="1"/>
    <xf numFmtId="0" fontId="13" fillId="0" borderId="24" xfId="0" applyFont="1" applyBorder="1"/>
    <xf numFmtId="165" fontId="18" fillId="4" borderId="25" xfId="1" applyNumberFormat="1" applyFont="1" applyFill="1" applyBorder="1" applyProtection="1">
      <protection locked="0"/>
    </xf>
    <xf numFmtId="165" fontId="13" fillId="0" borderId="26" xfId="1" applyNumberFormat="1" applyFont="1" applyBorder="1"/>
    <xf numFmtId="165" fontId="13" fillId="0" borderId="25" xfId="1" applyNumberFormat="1" applyFont="1" applyBorder="1"/>
    <xf numFmtId="165" fontId="13" fillId="0" borderId="27" xfId="1" applyNumberFormat="1" applyFont="1" applyBorder="1"/>
    <xf numFmtId="165" fontId="32" fillId="5" borderId="25" xfId="1" applyNumberFormat="1" applyFont="1" applyFill="1" applyBorder="1" applyProtection="1">
      <protection locked="0"/>
    </xf>
    <xf numFmtId="168" fontId="13" fillId="0" borderId="0" xfId="1" applyFont="1"/>
    <xf numFmtId="165" fontId="21" fillId="3" borderId="28" xfId="0" applyNumberFormat="1" applyFont="1" applyFill="1" applyBorder="1" applyAlignment="1">
      <alignment vertical="center"/>
    </xf>
    <xf numFmtId="165" fontId="21" fillId="3" borderId="29" xfId="0" applyNumberFormat="1" applyFont="1" applyFill="1" applyBorder="1" applyAlignment="1">
      <alignment vertical="center"/>
    </xf>
    <xf numFmtId="165" fontId="21" fillId="3" borderId="30" xfId="1" applyNumberFormat="1" applyFont="1" applyFill="1" applyBorder="1" applyAlignment="1">
      <alignment vertical="center"/>
    </xf>
    <xf numFmtId="165" fontId="21" fillId="3" borderId="31" xfId="1" applyNumberFormat="1" applyFont="1" applyFill="1" applyBorder="1" applyAlignment="1">
      <alignment vertical="center"/>
    </xf>
    <xf numFmtId="0" fontId="33" fillId="0" borderId="32" xfId="0" applyFont="1" applyBorder="1"/>
    <xf numFmtId="0" fontId="13" fillId="0" borderId="33" xfId="0" applyFont="1" applyBorder="1"/>
    <xf numFmtId="168" fontId="13" fillId="0" borderId="14" xfId="1" applyFont="1" applyBorder="1"/>
    <xf numFmtId="168" fontId="13" fillId="0" borderId="33" xfId="1" applyFont="1" applyBorder="1"/>
    <xf numFmtId="168" fontId="13" fillId="0" borderId="34" xfId="1" applyFont="1" applyBorder="1"/>
    <xf numFmtId="165" fontId="22" fillId="4" borderId="6" xfId="0" applyNumberFormat="1" applyFont="1" applyFill="1" applyBorder="1"/>
    <xf numFmtId="165" fontId="22" fillId="4" borderId="18" xfId="0" applyNumberFormat="1" applyFont="1" applyFill="1" applyBorder="1"/>
    <xf numFmtId="165" fontId="22" fillId="4" borderId="17" xfId="1" applyNumberFormat="1" applyFont="1" applyFill="1" applyBorder="1"/>
    <xf numFmtId="165" fontId="22" fillId="4" borderId="35" xfId="1" applyNumberFormat="1" applyFont="1" applyFill="1" applyBorder="1"/>
    <xf numFmtId="0" fontId="34" fillId="0" borderId="18" xfId="0" applyFont="1" applyBorder="1"/>
    <xf numFmtId="168" fontId="32" fillId="0" borderId="17" xfId="1" applyFont="1" applyBorder="1" applyProtection="1">
      <protection locked="0"/>
    </xf>
    <xf numFmtId="168" fontId="32" fillId="0" borderId="18" xfId="1" applyFont="1" applyBorder="1" applyProtection="1">
      <protection locked="0"/>
    </xf>
    <xf numFmtId="168" fontId="32" fillId="0" borderId="13" xfId="1" applyFont="1" applyBorder="1" applyProtection="1">
      <protection locked="0"/>
    </xf>
    <xf numFmtId="165" fontId="22" fillId="6" borderId="28" xfId="0" applyNumberFormat="1" applyFont="1" applyFill="1" applyBorder="1" applyAlignment="1">
      <alignment vertical="center"/>
    </xf>
    <xf numFmtId="165" fontId="22" fillId="6" borderId="29" xfId="0" applyNumberFormat="1" applyFont="1" applyFill="1" applyBorder="1" applyAlignment="1">
      <alignment vertical="center"/>
    </xf>
    <xf numFmtId="165" fontId="22" fillId="6" borderId="30" xfId="1" applyNumberFormat="1" applyFont="1" applyFill="1" applyBorder="1" applyAlignment="1">
      <alignment vertical="center"/>
    </xf>
    <xf numFmtId="165" fontId="22" fillId="6" borderId="31" xfId="1" applyNumberFormat="1" applyFont="1" applyFill="1" applyBorder="1" applyAlignment="1">
      <alignment vertical="center"/>
    </xf>
    <xf numFmtId="0" fontId="13" fillId="0" borderId="6" xfId="0" applyFont="1" applyBorder="1"/>
    <xf numFmtId="165" fontId="22" fillId="6" borderId="36" xfId="0" applyNumberFormat="1" applyFont="1" applyFill="1" applyBorder="1" applyAlignment="1">
      <alignment vertical="center"/>
    </xf>
    <xf numFmtId="165" fontId="22" fillId="6" borderId="37" xfId="0" applyNumberFormat="1" applyFont="1" applyFill="1" applyBorder="1" applyAlignment="1">
      <alignment vertical="center"/>
    </xf>
    <xf numFmtId="165" fontId="22" fillId="6" borderId="38" xfId="1" applyNumberFormat="1" applyFont="1" applyFill="1" applyBorder="1" applyAlignment="1">
      <alignment vertical="center"/>
    </xf>
    <xf numFmtId="165" fontId="22" fillId="6" borderId="39" xfId="1" applyNumberFormat="1" applyFont="1" applyFill="1" applyBorder="1" applyAlignment="1">
      <alignment vertical="center"/>
    </xf>
    <xf numFmtId="0" fontId="35" fillId="0" borderId="6" xfId="0" applyFont="1" applyBorder="1"/>
    <xf numFmtId="165" fontId="22" fillId="6" borderId="40" xfId="0" applyNumberFormat="1" applyFont="1" applyFill="1" applyBorder="1"/>
    <xf numFmtId="165" fontId="22" fillId="6" borderId="41" xfId="0" applyNumberFormat="1" applyFont="1" applyFill="1" applyBorder="1"/>
    <xf numFmtId="0" fontId="22" fillId="6" borderId="42" xfId="1" applyNumberFormat="1" applyFont="1" applyFill="1" applyBorder="1" applyAlignment="1">
      <alignment horizontal="center"/>
    </xf>
    <xf numFmtId="0" fontId="22" fillId="6" borderId="43" xfId="1" applyNumberFormat="1" applyFont="1" applyFill="1" applyBorder="1" applyAlignment="1">
      <alignment horizontal="center"/>
    </xf>
    <xf numFmtId="165" fontId="22" fillId="6" borderId="17" xfId="1" applyNumberFormat="1" applyFont="1" applyFill="1" applyBorder="1"/>
    <xf numFmtId="165" fontId="22" fillId="6" borderId="35" xfId="1" applyNumberFormat="1" applyFont="1" applyFill="1" applyBorder="1"/>
    <xf numFmtId="0" fontId="35" fillId="0" borderId="0" xfId="0" applyFont="1"/>
    <xf numFmtId="0" fontId="36" fillId="0" borderId="44" xfId="0" applyFont="1" applyBorder="1"/>
    <xf numFmtId="0" fontId="35" fillId="0" borderId="44" xfId="0" applyFont="1" applyBorder="1"/>
    <xf numFmtId="164" fontId="37" fillId="0" borderId="0" xfId="0" applyNumberFormat="1" applyFont="1" applyAlignment="1">
      <alignment horizontal="left"/>
    </xf>
    <xf numFmtId="165" fontId="37" fillId="0" borderId="0" xfId="0" applyNumberFormat="1" applyFont="1" applyAlignment="1">
      <alignment horizontal="left"/>
    </xf>
    <xf numFmtId="0" fontId="31" fillId="0" borderId="0" xfId="0" applyFont="1"/>
    <xf numFmtId="1" fontId="31" fillId="0" borderId="0" xfId="0" applyNumberFormat="1" applyFont="1" applyAlignment="1">
      <alignment horizontal="center"/>
    </xf>
    <xf numFmtId="0" fontId="38" fillId="0" borderId="0" xfId="0" applyFont="1"/>
    <xf numFmtId="169" fontId="38" fillId="0" borderId="0" xfId="0" applyNumberFormat="1" applyFont="1" applyAlignment="1">
      <alignment horizontal="center"/>
    </xf>
    <xf numFmtId="0" fontId="39" fillId="0" borderId="0" xfId="0" applyFont="1"/>
    <xf numFmtId="170" fontId="39" fillId="0" borderId="0" xfId="0" applyNumberFormat="1" applyFont="1" applyAlignment="1">
      <alignment horizontal="center"/>
    </xf>
    <xf numFmtId="165" fontId="37" fillId="0" borderId="0" xfId="0" applyNumberFormat="1" applyFont="1" applyAlignment="1">
      <alignment horizontal="center"/>
    </xf>
    <xf numFmtId="166" fontId="37" fillId="0" borderId="0" xfId="0" applyNumberFormat="1" applyFont="1" applyAlignment="1">
      <alignment horizontal="center"/>
    </xf>
    <xf numFmtId="0" fontId="30" fillId="0" borderId="11" xfId="0" applyFont="1" applyBorder="1" applyAlignment="1">
      <alignment horizontal="center" wrapText="1"/>
    </xf>
    <xf numFmtId="171" fontId="40" fillId="0" borderId="0" xfId="0" applyNumberFormat="1" applyFont="1" applyAlignment="1">
      <alignment horizontal="center"/>
    </xf>
    <xf numFmtId="164" fontId="40" fillId="0" borderId="0" xfId="0" applyNumberFormat="1" applyFont="1" applyAlignment="1">
      <alignment horizontal="center"/>
    </xf>
    <xf numFmtId="165" fontId="40" fillId="0" borderId="0" xfId="0" applyNumberFormat="1" applyFont="1"/>
    <xf numFmtId="165" fontId="16" fillId="0" borderId="0" xfId="0" applyNumberFormat="1" applyFont="1"/>
    <xf numFmtId="0" fontId="40" fillId="0" borderId="0" xfId="0" applyFont="1" applyAlignment="1">
      <alignment horizontal="center"/>
    </xf>
    <xf numFmtId="165" fontId="41" fillId="0" borderId="0" xfId="0" applyNumberFormat="1" applyFont="1"/>
    <xf numFmtId="171" fontId="40" fillId="4" borderId="0" xfId="0" applyNumberFormat="1" applyFont="1" applyFill="1" applyAlignment="1">
      <alignment horizontal="center"/>
    </xf>
    <xf numFmtId="164" fontId="40" fillId="4" borderId="0" xfId="0" applyNumberFormat="1" applyFont="1" applyFill="1" applyAlignment="1">
      <alignment horizontal="center"/>
    </xf>
    <xf numFmtId="165" fontId="40" fillId="4" borderId="0" xfId="0" applyNumberFormat="1" applyFont="1" applyFill="1"/>
    <xf numFmtId="165" fontId="16" fillId="4" borderId="0" xfId="0" applyNumberFormat="1" applyFont="1" applyFill="1"/>
    <xf numFmtId="0" fontId="40" fillId="4" borderId="0" xfId="0" applyFont="1" applyFill="1" applyAlignment="1">
      <alignment horizontal="center"/>
    </xf>
    <xf numFmtId="165" fontId="41" fillId="4" borderId="0" xfId="0" applyNumberFormat="1" applyFont="1" applyFill="1"/>
    <xf numFmtId="165" fontId="37" fillId="0" borderId="11" xfId="0" applyNumberFormat="1" applyFont="1" applyBorder="1" applyAlignment="1">
      <alignment horizontal="center"/>
    </xf>
    <xf numFmtId="165" fontId="22" fillId="0" borderId="11" xfId="0" applyNumberFormat="1" applyFont="1" applyBorder="1" applyAlignment="1">
      <alignment horizontal="center"/>
    </xf>
    <xf numFmtId="167" fontId="22" fillId="0" borderId="11" xfId="0" applyNumberFormat="1" applyFont="1" applyBorder="1" applyAlignment="1">
      <alignment horizontal="center"/>
    </xf>
    <xf numFmtId="172" fontId="22" fillId="0" borderId="11" xfId="0" applyNumberFormat="1" applyFont="1" applyBorder="1" applyAlignment="1">
      <alignment horizontal="center"/>
    </xf>
    <xf numFmtId="0" fontId="22" fillId="0" borderId="11" xfId="0" applyFont="1" applyBorder="1"/>
    <xf numFmtId="171" fontId="28" fillId="0" borderId="11" xfId="0" applyNumberFormat="1" applyFont="1" applyBorder="1" applyAlignment="1">
      <alignment horizontal="center"/>
    </xf>
    <xf numFmtId="0" fontId="28" fillId="0" borderId="11" xfId="0" applyFont="1" applyBorder="1" applyAlignment="1">
      <alignment horizontal="center"/>
    </xf>
    <xf numFmtId="0" fontId="42" fillId="0" borderId="11" xfId="0" applyFont="1" applyBorder="1" applyAlignment="1">
      <alignment horizontal="center"/>
    </xf>
    <xf numFmtId="0" fontId="43" fillId="0" borderId="44" xfId="0" applyFont="1" applyBorder="1"/>
    <xf numFmtId="0" fontId="0" fillId="0" borderId="44" xfId="0" applyBorder="1"/>
    <xf numFmtId="169" fontId="0" fillId="0" borderId="0" xfId="0" applyNumberFormat="1"/>
    <xf numFmtId="169" fontId="22" fillId="0" borderId="0" xfId="0" applyNumberFormat="1" applyFont="1"/>
    <xf numFmtId="3" fontId="31" fillId="0" borderId="0" xfId="0" applyNumberFormat="1" applyFont="1"/>
    <xf numFmtId="0" fontId="6" fillId="3" borderId="0" xfId="0" applyFont="1" applyFill="1"/>
    <xf numFmtId="169" fontId="6" fillId="3" borderId="0" xfId="0" applyNumberFormat="1" applyFont="1" applyFill="1"/>
    <xf numFmtId="0" fontId="22" fillId="4" borderId="0" xfId="0" applyFont="1" applyFill="1"/>
    <xf numFmtId="169" fontId="22" fillId="4" borderId="0" xfId="0" applyNumberFormat="1" applyFont="1" applyFill="1"/>
    <xf numFmtId="169" fontId="28" fillId="0" borderId="0" xfId="0" applyNumberFormat="1" applyFont="1" applyAlignment="1">
      <alignment horizontal="center"/>
    </xf>
    <xf numFmtId="0" fontId="23" fillId="0" borderId="0" xfId="0" applyFont="1"/>
    <xf numFmtId="0" fontId="15" fillId="0" borderId="0" xfId="0" applyFont="1" applyFill="1"/>
    <xf numFmtId="0" fontId="18" fillId="4" borderId="10" xfId="0" applyFont="1" applyFill="1" applyBorder="1" applyAlignment="1" applyProtection="1">
      <alignment horizontal="center"/>
      <protection locked="0"/>
    </xf>
    <xf numFmtId="164" fontId="18" fillId="4" borderId="10" xfId="0" applyNumberFormat="1" applyFont="1" applyFill="1" applyBorder="1" applyAlignment="1" applyProtection="1">
      <alignment horizontal="center"/>
      <protection locked="0"/>
    </xf>
    <xf numFmtId="165" fontId="18" fillId="4" borderId="10" xfId="0" applyNumberFormat="1" applyFont="1" applyFill="1" applyBorder="1" applyAlignment="1" applyProtection="1">
      <alignment horizontal="center"/>
      <protection locked="0"/>
    </xf>
    <xf numFmtId="166" fontId="18" fillId="4" borderId="10" xfId="0" applyNumberFormat="1" applyFont="1" applyFill="1" applyBorder="1" applyAlignment="1" applyProtection="1">
      <alignment horizontal="center"/>
      <protection locked="0"/>
    </xf>
    <xf numFmtId="165" fontId="18" fillId="4" borderId="24" xfId="1" applyNumberFormat="1" applyFont="1" applyFill="1" applyBorder="1" applyProtection="1">
      <protection locked="0"/>
    </xf>
  </cellXfs>
  <cellStyles count="7">
    <cellStyle name="Comma" xfId="1" builtinId="3"/>
    <cellStyle name="Hyperlink" xfId="2" builtinId="8"/>
    <cellStyle name="Hyperlink 2" xfId="3" xr:uid="{00000000-0005-0000-0000-000006000000}"/>
    <cellStyle name="Hyperlink 2 2" xfId="4" xr:uid="{00000000-0005-0000-0000-000007000000}"/>
    <cellStyle name="Normal" xfId="0" builtinId="0"/>
    <cellStyle name="Normal 2" xfId="5" xr:uid="{00000000-0005-0000-0000-000008000000}"/>
    <cellStyle name="Normal 2 2 2" xfId="6" xr:uid="{00000000-0005-0000-0000-000009000000}"/>
  </cellStyles>
  <dxfs count="19">
    <dxf>
      <font>
        <b/>
        <sz val="11"/>
        <color rgb="FFC0504D"/>
        <name val="Segoe UI"/>
        <charset val="1"/>
      </font>
    </dxf>
    <dxf>
      <font>
        <sz val="11"/>
        <color rgb="FFC0504D"/>
        <name val="Segoe UI"/>
        <charset val="1"/>
      </font>
    </dxf>
    <dxf>
      <font>
        <sz val="11"/>
        <color rgb="FFC0504D"/>
        <name val="Segoe UI"/>
        <charset val="1"/>
      </font>
    </dxf>
    <dxf>
      <font>
        <b/>
        <sz val="10"/>
        <color rgb="FFC0504D"/>
        <name val="Segoe UI"/>
        <charset val="1"/>
      </font>
    </dxf>
    <dxf>
      <font>
        <b/>
        <sz val="10"/>
        <color rgb="FFE36C0A"/>
        <name val="Segoe UI"/>
        <charset val="1"/>
      </font>
    </dxf>
    <dxf>
      <font>
        <b/>
        <sz val="10"/>
        <color rgb="FFC0504D"/>
        <name val="Segoe UI"/>
        <charset val="1"/>
      </font>
    </dxf>
    <dxf>
      <font>
        <sz val="10"/>
        <color rgb="FFFFFFFF"/>
        <name val="Segoe UI"/>
        <charset val="1"/>
      </font>
    </dxf>
    <dxf>
      <font>
        <b/>
        <sz val="10"/>
        <color rgb="FFC0504D"/>
        <name val="Segoe UI"/>
        <charset val="1"/>
      </font>
    </dxf>
    <dxf>
      <font>
        <b/>
        <sz val="10"/>
        <color rgb="FFE36C0A"/>
        <name val="Segoe UI"/>
        <charset val="1"/>
      </font>
    </dxf>
    <dxf>
      <font>
        <b/>
        <sz val="11"/>
        <color rgb="FFC0504D"/>
        <name val="Segoe UI"/>
        <charset val="1"/>
      </font>
    </dxf>
    <dxf>
      <font>
        <b/>
        <sz val="11"/>
        <color rgb="FFE36C0A"/>
        <name val="Segoe UI"/>
        <charset val="1"/>
      </font>
    </dxf>
    <dxf>
      <font>
        <b/>
        <sz val="11"/>
        <color rgb="FFC0504D"/>
        <name val="Segoe UI"/>
        <charset val="1"/>
      </font>
    </dxf>
    <dxf>
      <font>
        <b/>
        <sz val="11"/>
        <color rgb="FFE36C0A"/>
        <name val="Segoe UI"/>
        <charset val="1"/>
      </font>
    </dxf>
    <dxf>
      <font>
        <b/>
        <sz val="9"/>
        <color rgb="FFC0504D"/>
        <name val="Segoe UI"/>
        <charset val="1"/>
      </font>
    </dxf>
    <dxf>
      <font>
        <b/>
        <sz val="11"/>
        <color rgb="FFE36C0A"/>
        <name val="Segoe UI"/>
        <charset val="1"/>
      </font>
    </dxf>
    <dxf>
      <font>
        <b/>
        <sz val="11"/>
        <color rgb="FFC0504D"/>
        <name val="Segoe UI"/>
        <charset val="1"/>
      </font>
    </dxf>
    <dxf>
      <font>
        <b/>
        <sz val="11"/>
        <color rgb="FFC0504D"/>
        <name val="Segoe UI"/>
        <charset val="1"/>
      </font>
    </dxf>
    <dxf>
      <font>
        <b/>
        <sz val="12"/>
        <color rgb="FFC0504D"/>
        <name val="Segoe UI"/>
        <charset val="1"/>
      </font>
    </dxf>
    <dxf>
      <font>
        <b/>
        <sz val="10"/>
        <color rgb="FFC0504D"/>
        <name val="Segoe UI"/>
        <charset val="1"/>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C0504D"/>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D7E4BD"/>
      <rgbColor rgb="FFFFFF99"/>
      <rgbColor rgb="FF99CCFF"/>
      <rgbColor rgb="FFFF99CC"/>
      <rgbColor rgb="FFCC99FF"/>
      <rgbColor rgb="FFFFCC99"/>
      <rgbColor rgb="FF558ED5"/>
      <rgbColor rgb="FF33CCCC"/>
      <rgbColor rgb="FF99CC00"/>
      <rgbColor rgb="FFFFCC00"/>
      <rgbColor rgb="FFFF9900"/>
      <rgbColor rgb="FFE36C0A"/>
      <rgbColor rgb="FF595959"/>
      <rgbColor rgb="FF878787"/>
      <rgbColor rgb="FF132E57"/>
      <rgbColor rgb="FF339966"/>
      <rgbColor rgb="FF012B28"/>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c:style val="2"/>
  <c:chart>
    <c:title>
      <c:tx>
        <c:rich>
          <a:bodyPr rot="0"/>
          <a:lstStyle/>
          <a:p>
            <a:pPr>
              <a:defRPr sz="1300" b="0" u="none" strike="noStrike">
                <a:uFillTx/>
                <a:latin typeface="Arial"/>
              </a:defRPr>
            </a:pPr>
            <a:r>
              <a:rPr lang="de-AT" sz="1800" b="1" u="none" strike="noStrike">
                <a:solidFill>
                  <a:srgbClr val="000000"/>
                </a:solidFill>
                <a:uFillTx/>
                <a:latin typeface="Calibri"/>
              </a:rPr>
              <a:t>Liquiditätsverlauf – Plan, Ist, Stress und Mindestliquidität</a:t>
            </a:r>
          </a:p>
        </c:rich>
      </c:tx>
      <c:overlay val="0"/>
      <c:spPr>
        <a:noFill/>
        <a:ln w="0">
          <a:noFill/>
        </a:ln>
      </c:spPr>
    </c:title>
    <c:autoTitleDeleted val="0"/>
    <c:plotArea>
      <c:layout/>
      <c:lineChart>
        <c:grouping val="standard"/>
        <c:varyColors val="0"/>
        <c:ser>
          <c:idx val="0"/>
          <c:order val="0"/>
          <c:tx>
            <c:strRef>
              <c:f>Dashboard!$I$10</c:f>
              <c:strCache>
                <c:ptCount val="1"/>
                <c:pt idx="0">
                  <c:v>Liquidität Plan</c:v>
                </c:pt>
              </c:strCache>
            </c:strRef>
          </c:tx>
          <c:spPr>
            <a:ln w="24120">
              <a:solidFill>
                <a:srgbClr val="000000"/>
              </a:solidFill>
              <a:round/>
            </a:ln>
          </c:spPr>
          <c:marker>
            <c:symbol val="none"/>
          </c:marker>
          <c:dLbls>
            <c:spPr>
              <a:noFill/>
              <a:ln>
                <a:noFill/>
              </a:ln>
              <a:effectLst/>
            </c:spPr>
            <c:txPr>
              <a:bodyPr wrap="none"/>
              <a:lstStyle/>
              <a:p>
                <a:pPr>
                  <a:defRPr sz="1000" b="0" u="none" strike="noStrike">
                    <a:uFillTx/>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4120">
                      <a:solidFill>
                        <a:srgbClr val="000000"/>
                      </a:solidFill>
                    </a:ln>
                  </c:spPr>
                </c15:leaderLines>
              </c:ext>
            </c:extLst>
          </c:dLbls>
          <c:cat>
            <c:numRef>
              <c:f>Dashboard!$B$11:$B$23</c:f>
              <c:numCache>
                <c:formatCode>\W##</c:formatCode>
                <c:ptCount val="13"/>
                <c:pt idx="0">
                  <c:v>1</c:v>
                </c:pt>
                <c:pt idx="1">
                  <c:v>2</c:v>
                </c:pt>
                <c:pt idx="2">
                  <c:v>3</c:v>
                </c:pt>
                <c:pt idx="3">
                  <c:v>4</c:v>
                </c:pt>
                <c:pt idx="4">
                  <c:v>5</c:v>
                </c:pt>
                <c:pt idx="5">
                  <c:v>6</c:v>
                </c:pt>
                <c:pt idx="6">
                  <c:v>7</c:v>
                </c:pt>
                <c:pt idx="7">
                  <c:v>8</c:v>
                </c:pt>
                <c:pt idx="8">
                  <c:v>9</c:v>
                </c:pt>
                <c:pt idx="9">
                  <c:v>10</c:v>
                </c:pt>
                <c:pt idx="10">
                  <c:v>11</c:v>
                </c:pt>
                <c:pt idx="11">
                  <c:v>12</c:v>
                </c:pt>
                <c:pt idx="12">
                  <c:v>13</c:v>
                </c:pt>
              </c:numCache>
            </c:numRef>
          </c:cat>
          <c:val>
            <c:numRef>
              <c:f>Dashboard!$I$11:$I$23</c:f>
              <c:numCache>
                <c:formatCode>_-* #\ ##0\ _€_-;\-* #\ ##0\ _€_-;_-* \-??\ _€_-;_-@_-</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0-D13E-4869-9046-4F7AAD00EF05}"/>
            </c:ext>
          </c:extLst>
        </c:ser>
        <c:ser>
          <c:idx val="1"/>
          <c:order val="1"/>
          <c:tx>
            <c:strRef>
              <c:f>Dashboard!$J$10</c:f>
              <c:strCache>
                <c:ptCount val="1"/>
                <c:pt idx="0">
                  <c:v>Liquidität Ist</c:v>
                </c:pt>
              </c:strCache>
            </c:strRef>
          </c:tx>
          <c:spPr>
            <a:ln w="24120">
              <a:solidFill>
                <a:srgbClr val="808080"/>
              </a:solidFill>
              <a:round/>
            </a:ln>
          </c:spPr>
          <c:marker>
            <c:symbol val="none"/>
          </c:marker>
          <c:dLbls>
            <c:spPr>
              <a:noFill/>
              <a:ln>
                <a:noFill/>
              </a:ln>
              <a:effectLst/>
            </c:spPr>
            <c:txPr>
              <a:bodyPr wrap="none"/>
              <a:lstStyle/>
              <a:p>
                <a:pPr>
                  <a:defRPr sz="1000" b="0" u="none" strike="noStrike">
                    <a:uFillTx/>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4120">
                      <a:solidFill>
                        <a:srgbClr val="000000"/>
                      </a:solidFill>
                    </a:ln>
                  </c:spPr>
                </c15:leaderLines>
              </c:ext>
            </c:extLst>
          </c:dLbls>
          <c:cat>
            <c:numRef>
              <c:f>Dashboard!$B$11:$B$23</c:f>
              <c:numCache>
                <c:formatCode>\W##</c:formatCode>
                <c:ptCount val="13"/>
                <c:pt idx="0">
                  <c:v>1</c:v>
                </c:pt>
                <c:pt idx="1">
                  <c:v>2</c:v>
                </c:pt>
                <c:pt idx="2">
                  <c:v>3</c:v>
                </c:pt>
                <c:pt idx="3">
                  <c:v>4</c:v>
                </c:pt>
                <c:pt idx="4">
                  <c:v>5</c:v>
                </c:pt>
                <c:pt idx="5">
                  <c:v>6</c:v>
                </c:pt>
                <c:pt idx="6">
                  <c:v>7</c:v>
                </c:pt>
                <c:pt idx="7">
                  <c:v>8</c:v>
                </c:pt>
                <c:pt idx="8">
                  <c:v>9</c:v>
                </c:pt>
                <c:pt idx="9">
                  <c:v>10</c:v>
                </c:pt>
                <c:pt idx="10">
                  <c:v>11</c:v>
                </c:pt>
                <c:pt idx="11">
                  <c:v>12</c:v>
                </c:pt>
                <c:pt idx="12">
                  <c:v>13</c:v>
                </c:pt>
              </c:numCache>
            </c:numRef>
          </c:cat>
          <c:val>
            <c:numRef>
              <c:f>Dashboard!$J$11:$J$23</c:f>
              <c:numCache>
                <c:formatCode>_-* #\ ##0\ _€_-;\-* #\ ##0\ _€_-;_-* \-??\ _€_-;_-@_-</c:formatCode>
                <c:ptCount val="13"/>
                <c:pt idx="0">
                  <c:v>#N/A</c:v>
                </c:pt>
                <c:pt idx="1">
                  <c:v>#N/A</c:v>
                </c:pt>
                <c:pt idx="2">
                  <c:v>#N/A</c:v>
                </c:pt>
                <c:pt idx="3">
                  <c:v>#N/A</c:v>
                </c:pt>
                <c:pt idx="4">
                  <c:v>#N/A</c:v>
                </c:pt>
                <c:pt idx="5">
                  <c:v>#N/A</c:v>
                </c:pt>
                <c:pt idx="6">
                  <c:v>#N/A</c:v>
                </c:pt>
                <c:pt idx="7">
                  <c:v>#N/A</c:v>
                </c:pt>
                <c:pt idx="8">
                  <c:v>#N/A</c:v>
                </c:pt>
                <c:pt idx="9">
                  <c:v>#N/A</c:v>
                </c:pt>
                <c:pt idx="10">
                  <c:v>#N/A</c:v>
                </c:pt>
                <c:pt idx="11">
                  <c:v>#N/A</c:v>
                </c:pt>
                <c:pt idx="12">
                  <c:v>#N/A</c:v>
                </c:pt>
              </c:numCache>
            </c:numRef>
          </c:val>
          <c:smooth val="0"/>
          <c:extLst>
            <c:ext xmlns:c16="http://schemas.microsoft.com/office/drawing/2014/chart" uri="{C3380CC4-5D6E-409C-BE32-E72D297353CC}">
              <c16:uniqueId val="{00000001-D13E-4869-9046-4F7AAD00EF05}"/>
            </c:ext>
          </c:extLst>
        </c:ser>
        <c:ser>
          <c:idx val="2"/>
          <c:order val="2"/>
          <c:tx>
            <c:strRef>
              <c:f>Dashboard!$M$10</c:f>
              <c:strCache>
                <c:ptCount val="1"/>
                <c:pt idx="0">
                  <c:v>Stress-Szenario</c:v>
                </c:pt>
              </c:strCache>
            </c:strRef>
          </c:tx>
          <c:spPr>
            <a:ln w="18000">
              <a:solidFill>
                <a:srgbClr val="C0504D"/>
              </a:solidFill>
              <a:round/>
            </a:ln>
          </c:spPr>
          <c:marker>
            <c:symbol val="none"/>
          </c:marker>
          <c:dLbls>
            <c:spPr>
              <a:noFill/>
              <a:ln>
                <a:noFill/>
              </a:ln>
              <a:effectLst/>
            </c:spPr>
            <c:txPr>
              <a:bodyPr wrap="none"/>
              <a:lstStyle/>
              <a:p>
                <a:pPr>
                  <a:defRPr sz="1000" b="0" u="none" strike="noStrike">
                    <a:uFillTx/>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18000">
                      <a:solidFill>
                        <a:srgbClr val="000000"/>
                      </a:solidFill>
                    </a:ln>
                  </c:spPr>
                </c15:leaderLines>
              </c:ext>
            </c:extLst>
          </c:dLbls>
          <c:cat>
            <c:numRef>
              <c:f>Dashboard!$B$11:$B$23</c:f>
              <c:numCache>
                <c:formatCode>\W##</c:formatCode>
                <c:ptCount val="13"/>
                <c:pt idx="0">
                  <c:v>1</c:v>
                </c:pt>
                <c:pt idx="1">
                  <c:v>2</c:v>
                </c:pt>
                <c:pt idx="2">
                  <c:v>3</c:v>
                </c:pt>
                <c:pt idx="3">
                  <c:v>4</c:v>
                </c:pt>
                <c:pt idx="4">
                  <c:v>5</c:v>
                </c:pt>
                <c:pt idx="5">
                  <c:v>6</c:v>
                </c:pt>
                <c:pt idx="6">
                  <c:v>7</c:v>
                </c:pt>
                <c:pt idx="7">
                  <c:v>8</c:v>
                </c:pt>
                <c:pt idx="8">
                  <c:v>9</c:v>
                </c:pt>
                <c:pt idx="9">
                  <c:v>10</c:v>
                </c:pt>
                <c:pt idx="10">
                  <c:v>11</c:v>
                </c:pt>
                <c:pt idx="11">
                  <c:v>12</c:v>
                </c:pt>
                <c:pt idx="12">
                  <c:v>13</c:v>
                </c:pt>
              </c:numCache>
            </c:numRef>
          </c:cat>
          <c:val>
            <c:numRef>
              <c:f>Dashboard!$M$11:$M$23</c:f>
              <c:numCache>
                <c:formatCode>_-* #\ ##0\ _€_-;\-* #\ ##0\ _€_-;_-* \-??\ _€_-;_-@_-</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2-D13E-4869-9046-4F7AAD00EF05}"/>
            </c:ext>
          </c:extLst>
        </c:ser>
        <c:ser>
          <c:idx val="3"/>
          <c:order val="3"/>
          <c:tx>
            <c:strRef>
              <c:f>Dashboard!$K$10</c:f>
              <c:strCache>
                <c:ptCount val="1"/>
                <c:pt idx="0">
                  <c:v>Mindestliquidität</c:v>
                </c:pt>
              </c:strCache>
            </c:strRef>
          </c:tx>
          <c:spPr>
            <a:ln w="10080">
              <a:solidFill>
                <a:srgbClr val="000000"/>
              </a:solidFill>
              <a:prstDash val="dash"/>
              <a:round/>
            </a:ln>
          </c:spPr>
          <c:marker>
            <c:symbol val="none"/>
          </c:marker>
          <c:dLbls>
            <c:spPr>
              <a:noFill/>
              <a:ln>
                <a:noFill/>
              </a:ln>
              <a:effectLst/>
            </c:spPr>
            <c:txPr>
              <a:bodyPr wrap="none"/>
              <a:lstStyle/>
              <a:p>
                <a:pPr>
                  <a:defRPr sz="1000" b="0" u="none" strike="noStrike">
                    <a:uFillTx/>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10080">
                      <a:solidFill>
                        <a:srgbClr val="000000"/>
                      </a:solidFill>
                    </a:ln>
                  </c:spPr>
                </c15:leaderLines>
              </c:ext>
            </c:extLst>
          </c:dLbls>
          <c:cat>
            <c:numRef>
              <c:f>Dashboard!$B$11:$B$23</c:f>
              <c:numCache>
                <c:formatCode>\W##</c:formatCode>
                <c:ptCount val="13"/>
                <c:pt idx="0">
                  <c:v>1</c:v>
                </c:pt>
                <c:pt idx="1">
                  <c:v>2</c:v>
                </c:pt>
                <c:pt idx="2">
                  <c:v>3</c:v>
                </c:pt>
                <c:pt idx="3">
                  <c:v>4</c:v>
                </c:pt>
                <c:pt idx="4">
                  <c:v>5</c:v>
                </c:pt>
                <c:pt idx="5">
                  <c:v>6</c:v>
                </c:pt>
                <c:pt idx="6">
                  <c:v>7</c:v>
                </c:pt>
                <c:pt idx="7">
                  <c:v>8</c:v>
                </c:pt>
                <c:pt idx="8">
                  <c:v>9</c:v>
                </c:pt>
                <c:pt idx="9">
                  <c:v>10</c:v>
                </c:pt>
                <c:pt idx="10">
                  <c:v>11</c:v>
                </c:pt>
                <c:pt idx="11">
                  <c:v>12</c:v>
                </c:pt>
                <c:pt idx="12">
                  <c:v>13</c:v>
                </c:pt>
              </c:numCache>
            </c:numRef>
          </c:cat>
          <c:val>
            <c:numRef>
              <c:f>Dashboard!$K$11:$K$23</c:f>
              <c:numCache>
                <c:formatCode>_-* #\ ##0\ _€_-;\-* #\ ##0\ _€_-;_-* \-??\ _€_-;_-@_-</c:formatCode>
                <c:ptCount val="13"/>
                <c:pt idx="0">
                  <c:v>50000</c:v>
                </c:pt>
                <c:pt idx="1">
                  <c:v>50000</c:v>
                </c:pt>
                <c:pt idx="2">
                  <c:v>50000</c:v>
                </c:pt>
                <c:pt idx="3">
                  <c:v>50000</c:v>
                </c:pt>
                <c:pt idx="4">
                  <c:v>50000</c:v>
                </c:pt>
                <c:pt idx="5">
                  <c:v>50000</c:v>
                </c:pt>
                <c:pt idx="6">
                  <c:v>50000</c:v>
                </c:pt>
                <c:pt idx="7">
                  <c:v>50000</c:v>
                </c:pt>
                <c:pt idx="8">
                  <c:v>50000</c:v>
                </c:pt>
                <c:pt idx="9">
                  <c:v>50000</c:v>
                </c:pt>
                <c:pt idx="10">
                  <c:v>50000</c:v>
                </c:pt>
                <c:pt idx="11">
                  <c:v>50000</c:v>
                </c:pt>
                <c:pt idx="12">
                  <c:v>50000</c:v>
                </c:pt>
              </c:numCache>
            </c:numRef>
          </c:val>
          <c:smooth val="0"/>
          <c:extLst>
            <c:ext xmlns:c16="http://schemas.microsoft.com/office/drawing/2014/chart" uri="{C3380CC4-5D6E-409C-BE32-E72D297353CC}">
              <c16:uniqueId val="{00000003-D13E-4869-9046-4F7AAD00EF05}"/>
            </c:ext>
          </c:extLst>
        </c:ser>
        <c:dLbls>
          <c:showLegendKey val="0"/>
          <c:showVal val="0"/>
          <c:showCatName val="0"/>
          <c:showSerName val="0"/>
          <c:showPercent val="0"/>
          <c:showBubbleSize val="0"/>
        </c:dLbls>
        <c:hiLowLines>
          <c:spPr>
            <a:ln w="0">
              <a:noFill/>
            </a:ln>
          </c:spPr>
        </c:hiLowLines>
        <c:smooth val="0"/>
        <c:axId val="98671853"/>
        <c:axId val="27582144"/>
      </c:lineChart>
      <c:catAx>
        <c:axId val="98671853"/>
        <c:scaling>
          <c:orientation val="minMax"/>
        </c:scaling>
        <c:delete val="0"/>
        <c:axPos val="b"/>
        <c:numFmt formatCode="\W0" sourceLinked="0"/>
        <c:majorTickMark val="none"/>
        <c:minorTickMark val="none"/>
        <c:tickLblPos val="nextTo"/>
        <c:spPr>
          <a:ln w="9360">
            <a:solidFill>
              <a:srgbClr val="878787"/>
            </a:solidFill>
            <a:round/>
          </a:ln>
        </c:spPr>
        <c:txPr>
          <a:bodyPr/>
          <a:lstStyle/>
          <a:p>
            <a:pPr>
              <a:defRPr sz="1000" b="0" u="none" strike="noStrike">
                <a:solidFill>
                  <a:srgbClr val="000000"/>
                </a:solidFill>
                <a:uFillTx/>
                <a:latin typeface="Calibri"/>
              </a:defRPr>
            </a:pPr>
            <a:endParaRPr lang="de-DE"/>
          </a:p>
        </c:txPr>
        <c:crossAx val="27582144"/>
        <c:crosses val="autoZero"/>
        <c:auto val="1"/>
        <c:lblAlgn val="ctr"/>
        <c:lblOffset val="100"/>
        <c:noMultiLvlLbl val="0"/>
      </c:catAx>
      <c:valAx>
        <c:axId val="27582144"/>
        <c:scaling>
          <c:orientation val="minMax"/>
        </c:scaling>
        <c:delete val="0"/>
        <c:axPos val="l"/>
        <c:majorGridlines>
          <c:spPr>
            <a:ln w="9360">
              <a:solidFill>
                <a:srgbClr val="878787"/>
              </a:solidFill>
              <a:round/>
            </a:ln>
          </c:spPr>
        </c:majorGridlines>
        <c:numFmt formatCode="#,##0" sourceLinked="0"/>
        <c:majorTickMark val="none"/>
        <c:minorTickMark val="none"/>
        <c:tickLblPos val="nextTo"/>
        <c:spPr>
          <a:ln w="9360">
            <a:solidFill>
              <a:srgbClr val="878787"/>
            </a:solidFill>
            <a:round/>
          </a:ln>
        </c:spPr>
        <c:txPr>
          <a:bodyPr/>
          <a:lstStyle/>
          <a:p>
            <a:pPr>
              <a:defRPr sz="1000" b="0" u="none" strike="noStrike">
                <a:solidFill>
                  <a:srgbClr val="000000"/>
                </a:solidFill>
                <a:uFillTx/>
                <a:latin typeface="Calibri"/>
              </a:defRPr>
            </a:pPr>
            <a:endParaRPr lang="de-DE"/>
          </a:p>
        </c:txPr>
        <c:crossAx val="98671853"/>
        <c:crosses val="autoZero"/>
        <c:crossBetween val="between"/>
      </c:valAx>
      <c:spPr>
        <a:noFill/>
        <a:ln w="0">
          <a:noFill/>
        </a:ln>
      </c:spPr>
    </c:plotArea>
    <c:legend>
      <c:legendPos val="r"/>
      <c:overlay val="0"/>
      <c:spPr>
        <a:noFill/>
        <a:ln w="0">
          <a:noFill/>
        </a:ln>
      </c:spPr>
      <c:txPr>
        <a:bodyPr/>
        <a:lstStyle/>
        <a:p>
          <a:pPr>
            <a:defRPr sz="1000" b="0" u="none" strike="noStrike">
              <a:solidFill>
                <a:srgbClr val="000000"/>
              </a:solidFill>
              <a:uFillTx/>
              <a:latin typeface="Calibri"/>
            </a:defRPr>
          </a:pPr>
          <a:endParaRPr lang="de-DE"/>
        </a:p>
      </c:txPr>
    </c:legend>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c:style val="2"/>
  <c:chart>
    <c:title>
      <c:tx>
        <c:rich>
          <a:bodyPr rot="0"/>
          <a:lstStyle/>
          <a:p>
            <a:pPr>
              <a:defRPr sz="1300" b="0" u="none" strike="noStrike">
                <a:uFillTx/>
                <a:latin typeface="Arial"/>
              </a:defRPr>
            </a:pPr>
            <a:r>
              <a:rPr lang="de-AT" sz="1800" b="1" u="none" strike="noStrike">
                <a:solidFill>
                  <a:srgbClr val="000000"/>
                </a:solidFill>
                <a:uFillTx/>
                <a:latin typeface="Calibri"/>
              </a:rPr>
              <a:t>Ein- und Auszahlungen je Woche (Plan)</a:t>
            </a:r>
          </a:p>
        </c:rich>
      </c:tx>
      <c:overlay val="0"/>
      <c:spPr>
        <a:noFill/>
        <a:ln w="0">
          <a:noFill/>
        </a:ln>
      </c:spPr>
    </c:title>
    <c:autoTitleDeleted val="0"/>
    <c:plotArea>
      <c:layout/>
      <c:barChart>
        <c:barDir val="col"/>
        <c:grouping val="clustered"/>
        <c:varyColors val="0"/>
        <c:ser>
          <c:idx val="0"/>
          <c:order val="0"/>
          <c:tx>
            <c:strRef>
              <c:f>Dashboard!$D$10</c:f>
              <c:strCache>
                <c:ptCount val="1"/>
                <c:pt idx="0">
                  <c:v>Einzahlungen Soll</c:v>
                </c:pt>
              </c:strCache>
            </c:strRef>
          </c:tx>
          <c:spPr>
            <a:solidFill>
              <a:srgbClr val="000000"/>
            </a:solidFill>
            <a:ln w="0">
              <a:noFill/>
            </a:ln>
          </c:spPr>
          <c:invertIfNegative val="0"/>
          <c:dLbls>
            <c:spPr>
              <a:noFill/>
              <a:ln>
                <a:noFill/>
              </a:ln>
              <a:effectLst/>
            </c:spPr>
            <c:txPr>
              <a:bodyPr wrap="none"/>
              <a:lstStyle/>
              <a:p>
                <a:pPr>
                  <a:defRPr sz="1000" b="0" u="none" strike="noStrike">
                    <a:uFillTx/>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Dashboard!$B$11:$B$23</c:f>
              <c:numCache>
                <c:formatCode>\W##</c:formatCode>
                <c:ptCount val="13"/>
                <c:pt idx="0">
                  <c:v>1</c:v>
                </c:pt>
                <c:pt idx="1">
                  <c:v>2</c:v>
                </c:pt>
                <c:pt idx="2">
                  <c:v>3</c:v>
                </c:pt>
                <c:pt idx="3">
                  <c:v>4</c:v>
                </c:pt>
                <c:pt idx="4">
                  <c:v>5</c:v>
                </c:pt>
                <c:pt idx="5">
                  <c:v>6</c:v>
                </c:pt>
                <c:pt idx="6">
                  <c:v>7</c:v>
                </c:pt>
                <c:pt idx="7">
                  <c:v>8</c:v>
                </c:pt>
                <c:pt idx="8">
                  <c:v>9</c:v>
                </c:pt>
                <c:pt idx="9">
                  <c:v>10</c:v>
                </c:pt>
                <c:pt idx="10">
                  <c:v>11</c:v>
                </c:pt>
                <c:pt idx="11">
                  <c:v>12</c:v>
                </c:pt>
                <c:pt idx="12">
                  <c:v>13</c:v>
                </c:pt>
              </c:numCache>
            </c:numRef>
          </c:cat>
          <c:val>
            <c:numRef>
              <c:f>Dashboard!$D$11:$D$23</c:f>
              <c:numCache>
                <c:formatCode>_-* #\ ##0\ _€_-;\-* #\ ##0\ _€_-;_-* \-??\ _€_-;_-@_-</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DCF9-4588-AED2-DBCDE4C9C167}"/>
            </c:ext>
          </c:extLst>
        </c:ser>
        <c:ser>
          <c:idx val="1"/>
          <c:order val="1"/>
          <c:tx>
            <c:strRef>
              <c:f>Dashboard!$F$10</c:f>
              <c:strCache>
                <c:ptCount val="1"/>
                <c:pt idx="0">
                  <c:v>Auszahlungen Soll</c:v>
                </c:pt>
              </c:strCache>
            </c:strRef>
          </c:tx>
          <c:spPr>
            <a:solidFill>
              <a:srgbClr val="BFBFBF"/>
            </a:solidFill>
            <a:ln w="0">
              <a:noFill/>
            </a:ln>
          </c:spPr>
          <c:invertIfNegative val="0"/>
          <c:dLbls>
            <c:spPr>
              <a:noFill/>
              <a:ln>
                <a:noFill/>
              </a:ln>
              <a:effectLst/>
            </c:spPr>
            <c:txPr>
              <a:bodyPr wrap="none"/>
              <a:lstStyle/>
              <a:p>
                <a:pPr>
                  <a:defRPr sz="1000" b="0" u="none" strike="noStrike">
                    <a:uFillTx/>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Dashboard!$B$11:$B$23</c:f>
              <c:numCache>
                <c:formatCode>\W##</c:formatCode>
                <c:ptCount val="13"/>
                <c:pt idx="0">
                  <c:v>1</c:v>
                </c:pt>
                <c:pt idx="1">
                  <c:v>2</c:v>
                </c:pt>
                <c:pt idx="2">
                  <c:v>3</c:v>
                </c:pt>
                <c:pt idx="3">
                  <c:v>4</c:v>
                </c:pt>
                <c:pt idx="4">
                  <c:v>5</c:v>
                </c:pt>
                <c:pt idx="5">
                  <c:v>6</c:v>
                </c:pt>
                <c:pt idx="6">
                  <c:v>7</c:v>
                </c:pt>
                <c:pt idx="7">
                  <c:v>8</c:v>
                </c:pt>
                <c:pt idx="8">
                  <c:v>9</c:v>
                </c:pt>
                <c:pt idx="9">
                  <c:v>10</c:v>
                </c:pt>
                <c:pt idx="10">
                  <c:v>11</c:v>
                </c:pt>
                <c:pt idx="11">
                  <c:v>12</c:v>
                </c:pt>
                <c:pt idx="12">
                  <c:v>13</c:v>
                </c:pt>
              </c:numCache>
            </c:numRef>
          </c:cat>
          <c:val>
            <c:numRef>
              <c:f>Dashboard!$F$11:$F$23</c:f>
              <c:numCache>
                <c:formatCode>_-* #\ ##0\ _€_-;\-* #\ ##0\ _€_-;_-* \-??\ _€_-;_-@_-</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DCF9-4588-AED2-DBCDE4C9C167}"/>
            </c:ext>
          </c:extLst>
        </c:ser>
        <c:dLbls>
          <c:showLegendKey val="0"/>
          <c:showVal val="0"/>
          <c:showCatName val="0"/>
          <c:showSerName val="0"/>
          <c:showPercent val="0"/>
          <c:showBubbleSize val="0"/>
        </c:dLbls>
        <c:gapWidth val="150"/>
        <c:axId val="21884963"/>
        <c:axId val="41381326"/>
      </c:barChart>
      <c:catAx>
        <c:axId val="21884963"/>
        <c:scaling>
          <c:orientation val="minMax"/>
        </c:scaling>
        <c:delete val="0"/>
        <c:axPos val="b"/>
        <c:numFmt formatCode="\W0" sourceLinked="0"/>
        <c:majorTickMark val="none"/>
        <c:minorTickMark val="none"/>
        <c:tickLblPos val="nextTo"/>
        <c:spPr>
          <a:ln w="9360">
            <a:solidFill>
              <a:srgbClr val="878787"/>
            </a:solidFill>
            <a:round/>
          </a:ln>
        </c:spPr>
        <c:txPr>
          <a:bodyPr/>
          <a:lstStyle/>
          <a:p>
            <a:pPr>
              <a:defRPr sz="1000" b="0" u="none" strike="noStrike">
                <a:solidFill>
                  <a:srgbClr val="000000"/>
                </a:solidFill>
                <a:uFillTx/>
                <a:latin typeface="Calibri"/>
              </a:defRPr>
            </a:pPr>
            <a:endParaRPr lang="de-DE"/>
          </a:p>
        </c:txPr>
        <c:crossAx val="41381326"/>
        <c:crosses val="autoZero"/>
        <c:auto val="1"/>
        <c:lblAlgn val="ctr"/>
        <c:lblOffset val="100"/>
        <c:noMultiLvlLbl val="0"/>
      </c:catAx>
      <c:valAx>
        <c:axId val="41381326"/>
        <c:scaling>
          <c:orientation val="minMax"/>
        </c:scaling>
        <c:delete val="0"/>
        <c:axPos val="l"/>
        <c:majorGridlines>
          <c:spPr>
            <a:ln w="9360">
              <a:solidFill>
                <a:srgbClr val="878787"/>
              </a:solidFill>
              <a:round/>
            </a:ln>
          </c:spPr>
        </c:majorGridlines>
        <c:numFmt formatCode="#,##0" sourceLinked="0"/>
        <c:majorTickMark val="none"/>
        <c:minorTickMark val="none"/>
        <c:tickLblPos val="nextTo"/>
        <c:spPr>
          <a:ln w="9360">
            <a:solidFill>
              <a:srgbClr val="878787"/>
            </a:solidFill>
            <a:round/>
          </a:ln>
        </c:spPr>
        <c:txPr>
          <a:bodyPr/>
          <a:lstStyle/>
          <a:p>
            <a:pPr>
              <a:defRPr sz="1000" b="0" u="none" strike="noStrike">
                <a:solidFill>
                  <a:srgbClr val="000000"/>
                </a:solidFill>
                <a:uFillTx/>
                <a:latin typeface="Calibri"/>
              </a:defRPr>
            </a:pPr>
            <a:endParaRPr lang="de-DE"/>
          </a:p>
        </c:txPr>
        <c:crossAx val="21884963"/>
        <c:crosses val="autoZero"/>
        <c:crossBetween val="between"/>
      </c:valAx>
      <c:spPr>
        <a:noFill/>
        <a:ln w="0">
          <a:noFill/>
        </a:ln>
      </c:spPr>
    </c:plotArea>
    <c:legend>
      <c:legendPos val="r"/>
      <c:overlay val="0"/>
      <c:spPr>
        <a:noFill/>
        <a:ln w="0">
          <a:noFill/>
        </a:ln>
      </c:spPr>
      <c:txPr>
        <a:bodyPr/>
        <a:lstStyle/>
        <a:p>
          <a:pPr>
            <a:defRPr sz="1000" b="0" u="none" strike="noStrike">
              <a:solidFill>
                <a:srgbClr val="000000"/>
              </a:solidFill>
              <a:uFillTx/>
              <a:latin typeface="Calibri"/>
            </a:defRPr>
          </a:pPr>
          <a:endParaRPr lang="de-DE"/>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212760</xdr:colOff>
      <xdr:row>2</xdr:row>
      <xdr:rowOff>179280</xdr:rowOff>
    </xdr:from>
    <xdr:to>
      <xdr:col>2</xdr:col>
      <xdr:colOff>1232280</xdr:colOff>
      <xdr:row>8</xdr:row>
      <xdr:rowOff>35280</xdr:rowOff>
    </xdr:to>
    <xdr:pic>
      <xdr:nvPicPr>
        <xdr:cNvPr id="2" name="Grafik 5">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545040" y="674640"/>
          <a:ext cx="1361520" cy="134172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1180800</xdr:colOff>
      <xdr:row>7</xdr:row>
      <xdr:rowOff>37800</xdr:rowOff>
    </xdr:to>
    <xdr:pic>
      <xdr:nvPicPr>
        <xdr:cNvPr id="2" name="Image 1" descr="Picture">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stretch/>
      </xdr:blipFill>
      <xdr:spPr>
        <a:xfrm>
          <a:off x="0" y="504720"/>
          <a:ext cx="1180800" cy="118080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24</xdr:row>
      <xdr:rowOff>0</xdr:rowOff>
    </xdr:from>
    <xdr:to>
      <xdr:col>11</xdr:col>
      <xdr:colOff>611640</xdr:colOff>
      <xdr:row>40</xdr:row>
      <xdr:rowOff>106200</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0</xdr:colOff>
      <xdr:row>43</xdr:row>
      <xdr:rowOff>0</xdr:rowOff>
    </xdr:from>
    <xdr:to>
      <xdr:col>11</xdr:col>
      <xdr:colOff>611640</xdr:colOff>
      <xdr:row>60</xdr:row>
      <xdr:rowOff>1080</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f-manufaktur.com/"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0"/>
  <sheetViews>
    <sheetView showGridLines="0" tabSelected="1" zoomScale="85" zoomScaleNormal="85" workbookViewId="0">
      <selection activeCell="K24" sqref="K24"/>
    </sheetView>
  </sheetViews>
  <sheetFormatPr defaultColWidth="9.140625" defaultRowHeight="19.5" customHeight="1" x14ac:dyDescent="0.3"/>
  <cols>
    <col min="1" max="1" width="4.7109375" style="12" customWidth="1"/>
    <col min="2" max="2" width="4.85546875" style="12" customWidth="1"/>
    <col min="3" max="3" width="36.7109375" style="12" customWidth="1"/>
    <col min="4" max="10" width="10.7109375" style="12" customWidth="1"/>
    <col min="11" max="11" width="16.28515625" style="12" customWidth="1"/>
    <col min="12" max="12" width="26.7109375" style="12" customWidth="1"/>
    <col min="13" max="13" width="14.7109375" style="12" customWidth="1"/>
    <col min="14" max="14" width="4.85546875" style="12" customWidth="1"/>
    <col min="15" max="16384" width="9.140625" style="12"/>
  </cols>
  <sheetData>
    <row r="1" spans="1:14" ht="19.5" customHeight="1" x14ac:dyDescent="0.3">
      <c r="A1" s="13"/>
    </row>
    <row r="2" spans="1:14" ht="19.5" customHeight="1" x14ac:dyDescent="0.3">
      <c r="B2" s="14"/>
      <c r="C2" s="15"/>
      <c r="D2" s="15"/>
      <c r="E2" s="15"/>
      <c r="F2" s="15"/>
      <c r="G2" s="15"/>
      <c r="H2" s="15"/>
      <c r="I2" s="15"/>
      <c r="J2" s="15"/>
      <c r="K2" s="15"/>
      <c r="L2" s="15"/>
      <c r="M2" s="15"/>
      <c r="N2" s="16"/>
    </row>
    <row r="3" spans="1:14" ht="19.5" customHeight="1" x14ac:dyDescent="0.3">
      <c r="B3" s="17"/>
      <c r="C3" s="18"/>
      <c r="D3" s="18"/>
      <c r="E3" s="18"/>
      <c r="F3" s="18"/>
      <c r="G3" s="18"/>
      <c r="H3" s="18"/>
      <c r="I3" s="18"/>
      <c r="J3" s="18"/>
      <c r="K3" s="18"/>
      <c r="L3" s="18"/>
      <c r="M3" s="18"/>
      <c r="N3" s="19"/>
    </row>
    <row r="4" spans="1:14" ht="19.5" customHeight="1" x14ac:dyDescent="0.3">
      <c r="B4" s="17"/>
      <c r="C4" s="18"/>
      <c r="D4" s="18"/>
      <c r="E4" s="18"/>
      <c r="F4" s="18"/>
      <c r="G4" s="18"/>
      <c r="H4" s="18"/>
      <c r="I4" s="18"/>
      <c r="J4" s="18"/>
      <c r="K4" s="18"/>
      <c r="L4" s="18"/>
      <c r="M4" s="18"/>
      <c r="N4" s="19"/>
    </row>
    <row r="5" spans="1:14" ht="19.5" customHeight="1" x14ac:dyDescent="0.35">
      <c r="B5" s="17"/>
      <c r="C5" s="20" t="s">
        <v>0</v>
      </c>
      <c r="D5" s="21"/>
      <c r="E5" s="18"/>
      <c r="F5" s="18"/>
      <c r="G5" s="18"/>
      <c r="H5" s="18"/>
      <c r="I5" s="18"/>
      <c r="J5" s="18"/>
      <c r="K5" s="18"/>
      <c r="L5" s="18"/>
      <c r="M5" s="18"/>
      <c r="N5" s="19"/>
    </row>
    <row r="6" spans="1:14" ht="19.5" customHeight="1" x14ac:dyDescent="0.35">
      <c r="B6" s="17"/>
      <c r="C6" s="20" t="s">
        <v>1</v>
      </c>
      <c r="D6" s="21"/>
      <c r="E6" s="18"/>
      <c r="F6" s="18"/>
      <c r="G6" s="18"/>
      <c r="H6" s="18"/>
      <c r="I6" s="18"/>
      <c r="J6" s="18"/>
      <c r="K6" s="18"/>
      <c r="L6" s="22" t="s">
        <v>2</v>
      </c>
      <c r="M6" s="18"/>
      <c r="N6" s="19"/>
    </row>
    <row r="7" spans="1:14" ht="19.5" customHeight="1" x14ac:dyDescent="0.3">
      <c r="B7" s="17"/>
      <c r="C7" s="18"/>
      <c r="D7" s="18"/>
      <c r="E7" s="18"/>
      <c r="F7" s="18"/>
      <c r="G7" s="18"/>
      <c r="H7" s="18"/>
      <c r="I7" s="18"/>
      <c r="J7" s="18"/>
      <c r="K7" s="18"/>
      <c r="L7" s="18"/>
      <c r="M7" s="18"/>
      <c r="N7" s="19"/>
    </row>
    <row r="8" spans="1:14" ht="19.5" customHeight="1" x14ac:dyDescent="0.3">
      <c r="B8" s="17"/>
      <c r="C8" s="18"/>
      <c r="D8" s="18"/>
      <c r="E8" s="18"/>
      <c r="F8" s="18"/>
      <c r="G8" s="18"/>
      <c r="H8" s="18"/>
      <c r="I8" s="18"/>
      <c r="J8" s="18"/>
      <c r="K8" s="18"/>
      <c r="L8" s="18"/>
      <c r="M8" s="18"/>
      <c r="N8" s="19"/>
    </row>
    <row r="9" spans="1:14" ht="19.5" customHeight="1" x14ac:dyDescent="0.3">
      <c r="B9" s="17"/>
      <c r="C9" s="18"/>
      <c r="D9" s="18"/>
      <c r="E9" s="18"/>
      <c r="F9" s="18"/>
      <c r="G9" s="18"/>
      <c r="H9" s="18"/>
      <c r="I9" s="18"/>
      <c r="J9" s="18"/>
      <c r="K9" s="18"/>
      <c r="L9" s="18"/>
      <c r="M9" s="18"/>
      <c r="N9" s="19"/>
    </row>
    <row r="10" spans="1:14" ht="19.5" customHeight="1" x14ac:dyDescent="0.3">
      <c r="B10" s="23"/>
      <c r="N10" s="24"/>
    </row>
    <row r="11" spans="1:14" ht="28.5" customHeight="1" x14ac:dyDescent="0.35">
      <c r="B11" s="23"/>
      <c r="C11" s="20" t="s">
        <v>3</v>
      </c>
      <c r="D11" s="25"/>
      <c r="E11" s="25"/>
      <c r="F11" s="25"/>
      <c r="G11" s="25"/>
      <c r="H11" s="25"/>
      <c r="I11" s="25"/>
      <c r="J11" s="25"/>
      <c r="K11" s="25"/>
      <c r="L11" s="26"/>
      <c r="M11" s="27"/>
      <c r="N11" s="24"/>
    </row>
    <row r="12" spans="1:14" ht="12.75" customHeight="1" x14ac:dyDescent="0.3">
      <c r="B12" s="23"/>
      <c r="C12" s="28"/>
      <c r="K12" s="29"/>
      <c r="N12" s="24"/>
    </row>
    <row r="13" spans="1:14" ht="28.5" customHeight="1" x14ac:dyDescent="0.4">
      <c r="B13" s="23"/>
      <c r="C13" s="20" t="s">
        <v>4</v>
      </c>
      <c r="D13" s="30"/>
      <c r="E13" s="30"/>
      <c r="F13" s="30"/>
      <c r="G13" s="30"/>
      <c r="H13" s="31"/>
      <c r="I13" s="32"/>
      <c r="J13" s="32"/>
      <c r="K13" s="32"/>
      <c r="L13" s="33" t="s">
        <v>5</v>
      </c>
      <c r="M13" s="34">
        <v>46244</v>
      </c>
      <c r="N13" s="24"/>
    </row>
    <row r="14" spans="1:14" ht="19.5" customHeight="1" x14ac:dyDescent="0.3">
      <c r="B14" s="35"/>
      <c r="C14" s="38"/>
      <c r="D14" s="35"/>
      <c r="E14" s="35"/>
      <c r="F14" s="35"/>
      <c r="G14" s="35"/>
      <c r="H14" s="35"/>
      <c r="I14" s="35"/>
      <c r="J14" s="35"/>
      <c r="K14" s="35"/>
      <c r="L14" s="33" t="s">
        <v>6</v>
      </c>
      <c r="M14" s="36" t="s">
        <v>7</v>
      </c>
      <c r="N14" s="35"/>
    </row>
    <row r="15" spans="1:14" ht="19.5" customHeight="1" x14ac:dyDescent="0.3">
      <c r="B15" s="35"/>
      <c r="C15" s="160" t="s">
        <v>8</v>
      </c>
      <c r="D15" s="35"/>
      <c r="E15" s="37" t="s">
        <v>9</v>
      </c>
      <c r="F15" s="35"/>
      <c r="G15" s="35"/>
      <c r="H15" s="35"/>
      <c r="I15" s="35"/>
      <c r="J15" s="35"/>
      <c r="K15" s="35"/>
      <c r="L15" s="35"/>
      <c r="M15" s="35"/>
      <c r="N15" s="35"/>
    </row>
    <row r="16" spans="1:14" ht="19.5" customHeight="1" x14ac:dyDescent="0.3">
      <c r="B16" s="35"/>
      <c r="C16" s="160" t="s">
        <v>10</v>
      </c>
      <c r="D16" s="35"/>
      <c r="E16" s="37" t="s">
        <v>11</v>
      </c>
      <c r="F16" s="35"/>
      <c r="G16" s="35"/>
      <c r="H16" s="35"/>
      <c r="I16" s="35"/>
      <c r="J16" s="35"/>
      <c r="K16" s="35"/>
      <c r="L16" s="35"/>
      <c r="M16" s="35"/>
      <c r="N16" s="35"/>
    </row>
    <row r="17" spans="2:14" ht="19.5" customHeight="1" x14ac:dyDescent="0.3">
      <c r="B17" s="35"/>
      <c r="C17" s="160" t="s">
        <v>12</v>
      </c>
      <c r="D17" s="35"/>
      <c r="E17" s="37" t="s">
        <v>13</v>
      </c>
      <c r="F17" s="35"/>
      <c r="G17" s="35"/>
      <c r="H17" s="35"/>
      <c r="I17" s="35"/>
      <c r="J17" s="35"/>
      <c r="K17" s="35"/>
      <c r="L17" s="35"/>
      <c r="M17" s="35"/>
      <c r="N17" s="35"/>
    </row>
    <row r="18" spans="2:14" ht="19.5" customHeight="1" x14ac:dyDescent="0.3">
      <c r="B18" s="35"/>
      <c r="C18" s="160" t="s">
        <v>14</v>
      </c>
      <c r="D18" s="35"/>
      <c r="E18" s="37" t="s">
        <v>15</v>
      </c>
      <c r="F18" s="35"/>
      <c r="G18" s="35"/>
      <c r="H18" s="35"/>
      <c r="I18" s="35"/>
      <c r="J18" s="35"/>
      <c r="K18" s="35"/>
      <c r="L18" s="35"/>
      <c r="M18" s="35"/>
      <c r="N18" s="35"/>
    </row>
    <row r="19" spans="2:14" ht="19.5" customHeight="1" x14ac:dyDescent="0.3">
      <c r="B19" s="35"/>
      <c r="C19" s="160" t="s">
        <v>16</v>
      </c>
      <c r="D19" s="35"/>
      <c r="E19" s="37" t="s">
        <v>17</v>
      </c>
      <c r="F19" s="35"/>
      <c r="G19" s="35"/>
      <c r="H19" s="35"/>
      <c r="I19" s="35"/>
      <c r="J19" s="35"/>
      <c r="K19" s="35"/>
      <c r="L19" s="35"/>
      <c r="M19" s="35"/>
      <c r="N19" s="35"/>
    </row>
    <row r="20" spans="2:14" ht="19.5" customHeight="1" x14ac:dyDescent="0.3">
      <c r="B20" s="35"/>
      <c r="C20" s="38"/>
      <c r="D20" s="35"/>
      <c r="E20" s="35"/>
      <c r="F20" s="35"/>
      <c r="G20" s="35"/>
      <c r="H20" s="35"/>
      <c r="I20" s="35"/>
      <c r="J20" s="35"/>
      <c r="K20" s="35"/>
      <c r="L20" s="35"/>
      <c r="M20" s="35"/>
      <c r="N20" s="35"/>
    </row>
    <row r="21" spans="2:14" ht="19.5" customHeight="1" x14ac:dyDescent="0.35">
      <c r="B21" s="35"/>
      <c r="C21" s="20" t="s">
        <v>18</v>
      </c>
      <c r="D21" s="35"/>
      <c r="E21" s="35"/>
      <c r="F21" s="35"/>
      <c r="G21" s="35"/>
      <c r="H21" s="35"/>
      <c r="I21" s="35"/>
      <c r="J21" s="35"/>
      <c r="K21" s="35"/>
      <c r="L21" s="35"/>
      <c r="M21" s="35"/>
      <c r="N21" s="35"/>
    </row>
    <row r="22" spans="2:14" ht="19.5" customHeight="1" x14ac:dyDescent="0.3">
      <c r="B22" s="35"/>
      <c r="C22" s="38" t="s">
        <v>19</v>
      </c>
      <c r="D22" s="35"/>
      <c r="E22" s="35"/>
      <c r="F22" s="35"/>
      <c r="G22" s="35"/>
      <c r="H22" s="35"/>
      <c r="I22" s="35"/>
      <c r="J22" s="35"/>
      <c r="K22" s="35"/>
      <c r="L22" s="35"/>
      <c r="M22" s="35"/>
      <c r="N22" s="35"/>
    </row>
    <row r="23" spans="2:14" ht="19.5" customHeight="1" x14ac:dyDescent="0.3">
      <c r="B23" s="35"/>
      <c r="C23" s="38" t="s">
        <v>20</v>
      </c>
      <c r="D23" s="35"/>
      <c r="E23" s="35"/>
      <c r="F23" s="35"/>
      <c r="G23" s="35"/>
      <c r="H23" s="35"/>
      <c r="I23" s="35"/>
      <c r="J23" s="35"/>
      <c r="K23" s="35"/>
      <c r="L23" s="35"/>
      <c r="M23" s="35"/>
      <c r="N23" s="35"/>
    </row>
    <row r="24" spans="2:14" ht="19.5" customHeight="1" x14ac:dyDescent="0.3">
      <c r="B24" s="35"/>
      <c r="C24" s="38" t="s">
        <v>21</v>
      </c>
      <c r="D24" s="35"/>
      <c r="E24" s="35"/>
      <c r="F24" s="35"/>
      <c r="G24" s="35"/>
      <c r="H24" s="35"/>
      <c r="I24" s="35"/>
      <c r="J24" s="35"/>
      <c r="K24" s="35"/>
      <c r="L24" s="35"/>
      <c r="M24" s="35"/>
      <c r="N24" s="35"/>
    </row>
    <row r="25" spans="2:14" ht="19.5" customHeight="1" x14ac:dyDescent="0.3">
      <c r="B25" s="35"/>
      <c r="C25" s="38" t="s">
        <v>22</v>
      </c>
      <c r="D25" s="35"/>
      <c r="E25" s="35"/>
      <c r="F25" s="35"/>
      <c r="G25" s="35"/>
      <c r="H25" s="35"/>
      <c r="I25" s="35"/>
      <c r="J25" s="35"/>
      <c r="K25" s="35"/>
      <c r="L25" s="35"/>
      <c r="M25" s="35"/>
      <c r="N25" s="35"/>
    </row>
    <row r="26" spans="2:14" ht="19.5" customHeight="1" x14ac:dyDescent="0.3">
      <c r="B26" s="35"/>
      <c r="C26" s="38" t="s">
        <v>23</v>
      </c>
      <c r="D26" s="35"/>
      <c r="E26" s="35"/>
      <c r="F26" s="35"/>
      <c r="G26" s="35"/>
      <c r="H26" s="35"/>
      <c r="I26" s="35"/>
      <c r="J26" s="35"/>
      <c r="K26" s="35"/>
      <c r="L26" s="35"/>
      <c r="M26" s="35"/>
      <c r="N26" s="35"/>
    </row>
    <row r="27" spans="2:14" ht="19.5" customHeight="1" x14ac:dyDescent="0.3">
      <c r="B27" s="35"/>
      <c r="C27" s="35"/>
      <c r="D27" s="35"/>
      <c r="E27" s="35"/>
      <c r="F27" s="35"/>
      <c r="G27" s="35"/>
      <c r="H27" s="35"/>
      <c r="I27" s="35"/>
      <c r="J27" s="35"/>
      <c r="K27" s="35"/>
      <c r="L27" s="35"/>
      <c r="M27" s="35"/>
      <c r="N27" s="35"/>
    </row>
    <row r="28" spans="2:14" ht="19.5" customHeight="1" x14ac:dyDescent="0.3">
      <c r="B28" s="35"/>
      <c r="C28" s="35"/>
      <c r="D28" s="35"/>
      <c r="E28" s="35"/>
      <c r="F28" s="35"/>
      <c r="G28" s="35"/>
      <c r="H28" s="35"/>
      <c r="I28" s="35"/>
      <c r="J28" s="35"/>
      <c r="K28" s="35"/>
      <c r="L28" s="35"/>
      <c r="M28" s="35"/>
      <c r="N28" s="35"/>
    </row>
    <row r="29" spans="2:14" ht="19.5" customHeight="1" x14ac:dyDescent="0.35">
      <c r="B29" s="35"/>
      <c r="C29" s="20" t="s">
        <v>24</v>
      </c>
      <c r="D29" s="35"/>
      <c r="E29" s="35"/>
      <c r="F29" s="35"/>
      <c r="G29" s="35"/>
      <c r="H29" s="35"/>
      <c r="I29" s="35"/>
      <c r="J29" s="35"/>
      <c r="K29" s="35"/>
      <c r="L29" s="35"/>
      <c r="M29" s="35"/>
      <c r="N29" s="35"/>
    </row>
    <row r="30" spans="2:14" ht="19.5" customHeight="1" x14ac:dyDescent="0.3">
      <c r="B30" s="35"/>
      <c r="C30" s="39" t="s">
        <v>25</v>
      </c>
      <c r="D30" s="35"/>
      <c r="E30" s="35"/>
      <c r="F30" s="35"/>
      <c r="G30" s="35"/>
      <c r="H30" s="35"/>
      <c r="I30" s="35"/>
      <c r="J30" s="35"/>
      <c r="K30" s="35"/>
      <c r="L30" s="35"/>
      <c r="M30" s="35"/>
      <c r="N30" s="35"/>
    </row>
    <row r="31" spans="2:14" ht="19.5" customHeight="1" x14ac:dyDescent="0.3">
      <c r="B31" s="35"/>
      <c r="C31" s="38" t="s">
        <v>26</v>
      </c>
      <c r="D31" s="35"/>
      <c r="E31" s="35"/>
      <c r="F31" s="35"/>
      <c r="G31" s="35"/>
      <c r="H31" s="35"/>
      <c r="I31" s="35"/>
      <c r="J31" s="35"/>
      <c r="K31" s="35"/>
      <c r="L31" s="35"/>
      <c r="M31" s="35"/>
      <c r="N31" s="35"/>
    </row>
    <row r="32" spans="2:14" ht="19.5" customHeight="1" x14ac:dyDescent="0.3">
      <c r="B32" s="35"/>
      <c r="C32" s="40" t="s">
        <v>27</v>
      </c>
      <c r="D32" s="35"/>
      <c r="E32" s="35"/>
      <c r="F32" s="35"/>
      <c r="G32" s="35"/>
      <c r="H32" s="35"/>
      <c r="I32" s="35"/>
      <c r="J32" s="35"/>
      <c r="K32" s="35"/>
      <c r="L32" s="35"/>
      <c r="M32" s="35"/>
      <c r="N32" s="35"/>
    </row>
    <row r="33" spans="2:14" ht="19.5" customHeight="1" x14ac:dyDescent="0.3">
      <c r="B33" s="35"/>
      <c r="C33" s="35"/>
      <c r="D33" s="35"/>
      <c r="E33" s="35"/>
      <c r="F33" s="35"/>
      <c r="G33" s="35"/>
      <c r="H33" s="35"/>
      <c r="I33" s="35"/>
      <c r="J33" s="35"/>
      <c r="K33" s="35"/>
      <c r="L33" s="35"/>
      <c r="M33" s="35"/>
      <c r="N33" s="35"/>
    </row>
    <row r="34" spans="2:14" ht="19.5" customHeight="1" x14ac:dyDescent="0.35">
      <c r="B34" s="35"/>
      <c r="C34" s="20" t="s">
        <v>28</v>
      </c>
      <c r="D34" s="35"/>
      <c r="E34" s="35"/>
      <c r="F34" s="35"/>
      <c r="G34" s="35"/>
      <c r="H34" s="35"/>
      <c r="I34" s="35"/>
      <c r="J34" s="35"/>
      <c r="K34" s="35"/>
      <c r="L34" s="35"/>
      <c r="M34" s="35"/>
      <c r="N34" s="35"/>
    </row>
    <row r="35" spans="2:14" ht="19.5" customHeight="1" x14ac:dyDescent="0.3">
      <c r="B35" s="35"/>
      <c r="C35" s="37" t="s">
        <v>29</v>
      </c>
      <c r="D35" s="35"/>
      <c r="E35" s="35"/>
      <c r="F35" s="35"/>
      <c r="G35" s="35"/>
      <c r="H35" s="35"/>
      <c r="I35" s="35"/>
      <c r="J35" s="35"/>
      <c r="K35" s="35"/>
      <c r="L35" s="35"/>
      <c r="M35" s="35"/>
      <c r="N35" s="35"/>
    </row>
    <row r="36" spans="2:14" ht="19.5" customHeight="1" x14ac:dyDescent="0.3">
      <c r="B36" s="35"/>
      <c r="C36" s="37" t="s">
        <v>30</v>
      </c>
      <c r="D36" s="35"/>
      <c r="E36" s="35"/>
      <c r="F36" s="35"/>
      <c r="G36" s="35"/>
      <c r="H36" s="35"/>
      <c r="I36" s="35"/>
      <c r="J36" s="35"/>
      <c r="K36" s="35"/>
      <c r="L36" s="35"/>
      <c r="M36" s="35"/>
      <c r="N36" s="35"/>
    </row>
    <row r="37" spans="2:14" ht="19.5" customHeight="1" x14ac:dyDescent="0.3">
      <c r="B37" s="35"/>
      <c r="C37" s="37" t="s">
        <v>204</v>
      </c>
      <c r="D37" s="35"/>
      <c r="E37" s="35"/>
      <c r="F37" s="35"/>
      <c r="G37" s="35"/>
      <c r="H37" s="35"/>
      <c r="I37" s="35"/>
      <c r="J37" s="35"/>
      <c r="K37" s="35"/>
      <c r="L37" s="35"/>
      <c r="M37" s="35"/>
      <c r="N37" s="35"/>
    </row>
    <row r="38" spans="2:14" ht="19.5" customHeight="1" x14ac:dyDescent="0.3">
      <c r="B38" s="35"/>
      <c r="C38" s="35"/>
      <c r="D38" s="35"/>
      <c r="E38" s="35"/>
      <c r="F38" s="35"/>
      <c r="G38" s="35"/>
      <c r="H38" s="35"/>
      <c r="I38" s="35"/>
      <c r="J38" s="35"/>
      <c r="K38" s="35"/>
      <c r="L38" s="35"/>
      <c r="M38" s="35"/>
      <c r="N38" s="35"/>
    </row>
    <row r="39" spans="2:14" ht="19.5" customHeight="1" x14ac:dyDescent="0.3">
      <c r="B39" s="35"/>
      <c r="C39" s="35"/>
      <c r="D39" s="35"/>
      <c r="E39" s="35"/>
      <c r="F39" s="35"/>
      <c r="G39" s="35"/>
      <c r="H39" s="35"/>
      <c r="I39" s="35"/>
      <c r="J39" s="35"/>
      <c r="K39" s="35"/>
      <c r="L39" s="35"/>
      <c r="M39" s="35"/>
      <c r="N39" s="35"/>
    </row>
    <row r="40" spans="2:14" ht="19.5" customHeight="1" x14ac:dyDescent="0.3">
      <c r="B40" s="35"/>
      <c r="C40" s="35"/>
      <c r="D40" s="35"/>
      <c r="E40" s="35"/>
      <c r="F40" s="35"/>
      <c r="G40" s="35"/>
      <c r="H40" s="35"/>
      <c r="I40" s="35"/>
      <c r="J40" s="35"/>
      <c r="K40" s="35"/>
      <c r="L40" s="35"/>
      <c r="M40" s="35"/>
      <c r="N40" s="35"/>
    </row>
  </sheetData>
  <sheetProtection algorithmName="SHA-512" hashValue="+8KKpM4TGd6i1iyXM98i5GrhEEC2jByvRmiOYwsPI8n7Vv/0U7YwwJaWgXG+FZ82gQ93A8o7c2BDbY29HGTy9A==" saltValue="ipF02XkfhujKQGEf0XNbQw==" spinCount="100000" sheet="1" objects="1" scenarios="1"/>
  <hyperlinks>
    <hyperlink ref="L6" r:id="rId1" xr:uid="{00000000-0004-0000-0000-000000000000}"/>
  </hyperlinks>
  <printOptions horizontalCentered="1" verticalCentered="1"/>
  <pageMargins left="0.31527777777777799" right="0.31527777777777799" top="0.31527777777777799" bottom="0.31527777777777799" header="0.511811023622047" footer="0.511811023622047"/>
  <pageSetup orientation="landscape" horizontalDpi="300" verticalDpi="30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2"/>
  <sheetViews>
    <sheetView showGridLines="0" zoomScaleNormal="100" workbookViewId="0">
      <selection activeCell="C20" sqref="C20"/>
    </sheetView>
  </sheetViews>
  <sheetFormatPr defaultColWidth="8.7109375" defaultRowHeight="15" customHeight="1" x14ac:dyDescent="0.25"/>
  <cols>
    <col min="1" max="1" width="3" customWidth="1"/>
    <col min="2" max="2" width="44" customWidth="1"/>
    <col min="3" max="4" width="22" customWidth="1"/>
    <col min="5" max="5" width="4" customWidth="1"/>
    <col min="6" max="6" width="66" customWidth="1"/>
  </cols>
  <sheetData>
    <row r="1" spans="1:6" ht="39.75" customHeight="1" x14ac:dyDescent="0.25">
      <c r="A1" s="41" t="s">
        <v>31</v>
      </c>
      <c r="B1" s="42"/>
      <c r="C1" s="42"/>
      <c r="D1" s="42"/>
      <c r="E1" s="42"/>
      <c r="F1" s="43"/>
    </row>
    <row r="3" spans="1:6" ht="21.75" customHeight="1" x14ac:dyDescent="0.3">
      <c r="B3" s="44" t="s">
        <v>32</v>
      </c>
      <c r="C3" s="44"/>
      <c r="D3" s="44"/>
      <c r="F3" s="45" t="s">
        <v>33</v>
      </c>
    </row>
    <row r="5" spans="1:6" ht="16.5" x14ac:dyDescent="0.3">
      <c r="B5" s="46" t="s">
        <v>34</v>
      </c>
      <c r="C5" s="161" t="s">
        <v>35</v>
      </c>
      <c r="F5" s="47" t="s">
        <v>36</v>
      </c>
    </row>
    <row r="6" spans="1:6" ht="16.5" x14ac:dyDescent="0.3">
      <c r="B6" s="46" t="s">
        <v>37</v>
      </c>
      <c r="C6" s="161" t="s">
        <v>38</v>
      </c>
      <c r="F6" s="47" t="s">
        <v>39</v>
      </c>
    </row>
    <row r="7" spans="1:6" ht="16.5" x14ac:dyDescent="0.3">
      <c r="B7" s="46" t="s">
        <v>40</v>
      </c>
      <c r="C7" s="162">
        <v>46183</v>
      </c>
      <c r="F7" s="47" t="s">
        <v>41</v>
      </c>
    </row>
    <row r="9" spans="1:6" ht="30" customHeight="1" x14ac:dyDescent="0.3">
      <c r="B9" s="46" t="s">
        <v>42</v>
      </c>
      <c r="C9" s="162">
        <v>46174</v>
      </c>
      <c r="F9" s="47" t="s">
        <v>43</v>
      </c>
    </row>
    <row r="11" spans="1:6" ht="21.75" customHeight="1" x14ac:dyDescent="0.25">
      <c r="B11" s="44" t="s">
        <v>44</v>
      </c>
      <c r="C11" s="44"/>
      <c r="D11" s="44"/>
    </row>
    <row r="12" spans="1:6" ht="30" customHeight="1" x14ac:dyDescent="0.3">
      <c r="B12" s="46" t="s">
        <v>45</v>
      </c>
      <c r="C12" s="163">
        <v>50000</v>
      </c>
      <c r="F12" s="47" t="s">
        <v>46</v>
      </c>
    </row>
    <row r="13" spans="1:6" ht="16.5" x14ac:dyDescent="0.3">
      <c r="B13" s="46" t="s">
        <v>47</v>
      </c>
      <c r="C13" s="161" t="s">
        <v>48</v>
      </c>
    </row>
    <row r="15" spans="1:6" ht="21.75" customHeight="1" x14ac:dyDescent="0.25">
      <c r="B15" s="44" t="s">
        <v>49</v>
      </c>
      <c r="C15" s="44"/>
      <c r="D15" s="44"/>
    </row>
    <row r="16" spans="1:6" ht="61.5" customHeight="1" x14ac:dyDescent="0.3">
      <c r="C16" s="49" t="s">
        <v>50</v>
      </c>
      <c r="D16" s="49" t="s">
        <v>51</v>
      </c>
      <c r="F16" s="47" t="s">
        <v>52</v>
      </c>
    </row>
    <row r="17" spans="2:6" ht="16.5" x14ac:dyDescent="0.3">
      <c r="B17" s="46" t="s">
        <v>53</v>
      </c>
      <c r="C17" s="164">
        <v>0.9</v>
      </c>
      <c r="D17" s="164">
        <v>1.05</v>
      </c>
    </row>
    <row r="19" spans="2:6" ht="21.75" customHeight="1" x14ac:dyDescent="0.25">
      <c r="B19" s="44" t="s">
        <v>54</v>
      </c>
      <c r="C19" s="44"/>
      <c r="D19" s="44"/>
    </row>
    <row r="20" spans="2:6" ht="33.75" customHeight="1" x14ac:dyDescent="0.3">
      <c r="B20" s="46" t="s">
        <v>25</v>
      </c>
      <c r="C20" s="48">
        <v>12345</v>
      </c>
      <c r="F20" s="47" t="s">
        <v>55</v>
      </c>
    </row>
    <row r="21" spans="2:6" ht="16.5" x14ac:dyDescent="0.3">
      <c r="B21" s="46" t="s">
        <v>26</v>
      </c>
      <c r="C21" s="50">
        <v>12345</v>
      </c>
    </row>
    <row r="22" spans="2:6" ht="16.5" x14ac:dyDescent="0.3">
      <c r="B22" s="46" t="s">
        <v>56</v>
      </c>
      <c r="C22" s="51">
        <v>12345</v>
      </c>
    </row>
  </sheetData>
  <sheetProtection algorithmName="SHA-512" hashValue="VMikof3G2ySgMIDb4Hv9bH9PI13idR9TPi+5RPN0vwG+chbTPeAIg31tlwDPCZPsBxuscwgcpAfiSZwpOqFUGg==" saltValue="S6xaE9aBEqM2L/T/WEWl+g==" spinCount="100000" sheet="1" objects="1" scenarios="1"/>
  <pageMargins left="0.75" right="0.75" top="1" bottom="1" header="0.511811023622047" footer="0.511811023622047"/>
  <pageSetup paperSize="9" orientation="landscape" horizontalDpi="300" verticalDpi="30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48"/>
  <sheetViews>
    <sheetView showGridLines="0" zoomScaleNormal="100" workbookViewId="0">
      <selection activeCell="D11" sqref="D11"/>
    </sheetView>
  </sheetViews>
  <sheetFormatPr defaultColWidth="8.7109375" defaultRowHeight="15" customHeight="1" x14ac:dyDescent="0.25"/>
  <cols>
    <col min="1" max="1" width="3" customWidth="1"/>
    <col min="2" max="2" width="5" customWidth="1"/>
    <col min="3" max="3" width="40" customWidth="1"/>
    <col min="4" max="4" width="80" customWidth="1"/>
    <col min="5" max="5" width="4" customWidth="1"/>
  </cols>
  <sheetData>
    <row r="1" spans="1:5" ht="39.75" customHeight="1" x14ac:dyDescent="0.25">
      <c r="A1" s="41" t="s">
        <v>57</v>
      </c>
      <c r="B1" s="42"/>
      <c r="C1" s="42"/>
      <c r="D1" s="42"/>
      <c r="E1" s="43"/>
    </row>
    <row r="3" spans="1:5" ht="21.75" customHeight="1" x14ac:dyDescent="0.25">
      <c r="B3" s="44" t="s">
        <v>58</v>
      </c>
      <c r="C3" s="44"/>
      <c r="D3" s="44"/>
    </row>
    <row r="5" spans="1:5" ht="62.25" customHeight="1" x14ac:dyDescent="0.25">
      <c r="C5" s="52" t="s">
        <v>59</v>
      </c>
      <c r="D5" s="53" t="s">
        <v>60</v>
      </c>
    </row>
    <row r="6" spans="1:5" ht="48" customHeight="1" x14ac:dyDescent="0.25">
      <c r="C6" s="52" t="s">
        <v>61</v>
      </c>
      <c r="D6" s="53" t="s">
        <v>62</v>
      </c>
    </row>
    <row r="8" spans="1:5" ht="21.75" customHeight="1" x14ac:dyDescent="0.25">
      <c r="B8" s="44" t="s">
        <v>63</v>
      </c>
      <c r="C8" s="44"/>
      <c r="D8" s="44"/>
    </row>
    <row r="10" spans="1:5" ht="33.75" customHeight="1" x14ac:dyDescent="0.25">
      <c r="C10" s="52" t="s">
        <v>64</v>
      </c>
      <c r="D10" s="53" t="s">
        <v>65</v>
      </c>
    </row>
    <row r="11" spans="1:5" ht="33.75" customHeight="1" x14ac:dyDescent="0.25">
      <c r="C11" s="52" t="s">
        <v>66</v>
      </c>
      <c r="D11" s="53" t="s">
        <v>67</v>
      </c>
    </row>
    <row r="12" spans="1:5" ht="33.75" customHeight="1" x14ac:dyDescent="0.25">
      <c r="C12" s="52" t="s">
        <v>68</v>
      </c>
      <c r="D12" s="53" t="s">
        <v>69</v>
      </c>
    </row>
    <row r="13" spans="1:5" ht="33.75" customHeight="1" x14ac:dyDescent="0.25">
      <c r="C13" s="52" t="s">
        <v>70</v>
      </c>
      <c r="D13" s="53" t="s">
        <v>71</v>
      </c>
    </row>
    <row r="14" spans="1:5" ht="48" customHeight="1" x14ac:dyDescent="0.25">
      <c r="C14" s="52" t="s">
        <v>72</v>
      </c>
      <c r="D14" s="53" t="s">
        <v>73</v>
      </c>
    </row>
    <row r="16" spans="1:5" ht="21.75" customHeight="1" x14ac:dyDescent="0.25">
      <c r="B16" s="44" t="s">
        <v>74</v>
      </c>
      <c r="C16" s="44"/>
      <c r="D16" s="44"/>
    </row>
    <row r="18" spans="2:4" ht="33.75" customHeight="1" x14ac:dyDescent="0.25">
      <c r="C18" s="52" t="s">
        <v>75</v>
      </c>
      <c r="D18" s="53" t="s">
        <v>76</v>
      </c>
    </row>
    <row r="19" spans="2:4" ht="48" customHeight="1" x14ac:dyDescent="0.25">
      <c r="C19" s="52" t="s">
        <v>77</v>
      </c>
      <c r="D19" s="53" t="s">
        <v>78</v>
      </c>
    </row>
    <row r="20" spans="2:4" ht="48" customHeight="1" x14ac:dyDescent="0.25">
      <c r="C20" s="52" t="s">
        <v>79</v>
      </c>
      <c r="D20" s="53" t="s">
        <v>80</v>
      </c>
    </row>
    <row r="22" spans="2:4" ht="21.75" customHeight="1" x14ac:dyDescent="0.25">
      <c r="B22" s="44" t="s">
        <v>81</v>
      </c>
      <c r="C22" s="44"/>
      <c r="D22" s="44"/>
    </row>
    <row r="24" spans="2:4" ht="33.75" customHeight="1" x14ac:dyDescent="0.25">
      <c r="C24" s="52" t="s">
        <v>82</v>
      </c>
      <c r="D24" s="53" t="s">
        <v>83</v>
      </c>
    </row>
    <row r="25" spans="2:4" ht="33.75" customHeight="1" x14ac:dyDescent="0.25">
      <c r="C25" s="52" t="s">
        <v>84</v>
      </c>
      <c r="D25" s="53" t="s">
        <v>85</v>
      </c>
    </row>
    <row r="26" spans="2:4" ht="33.75" customHeight="1" x14ac:dyDescent="0.25">
      <c r="C26" s="52" t="s">
        <v>86</v>
      </c>
      <c r="D26" s="53" t="s">
        <v>87</v>
      </c>
    </row>
    <row r="27" spans="2:4" ht="33.75" customHeight="1" x14ac:dyDescent="0.25">
      <c r="C27" s="52" t="s">
        <v>88</v>
      </c>
      <c r="D27" s="53" t="s">
        <v>89</v>
      </c>
    </row>
    <row r="28" spans="2:4" ht="33.75" customHeight="1" x14ac:dyDescent="0.25">
      <c r="C28" s="52" t="s">
        <v>90</v>
      </c>
      <c r="D28" s="53" t="s">
        <v>91</v>
      </c>
    </row>
    <row r="29" spans="2:4" ht="33.75" customHeight="1" x14ac:dyDescent="0.25">
      <c r="C29" s="52" t="s">
        <v>92</v>
      </c>
      <c r="D29" s="53" t="s">
        <v>93</v>
      </c>
    </row>
    <row r="30" spans="2:4" ht="19.5" customHeight="1" x14ac:dyDescent="0.25">
      <c r="C30" s="52" t="s">
        <v>94</v>
      </c>
      <c r="D30" s="53" t="s">
        <v>95</v>
      </c>
    </row>
    <row r="31" spans="2:4" ht="19.5" customHeight="1" x14ac:dyDescent="0.25">
      <c r="C31" s="52" t="s">
        <v>96</v>
      </c>
      <c r="D31" s="53" t="s">
        <v>97</v>
      </c>
    </row>
    <row r="32" spans="2:4" ht="19.5" customHeight="1" x14ac:dyDescent="0.25">
      <c r="C32" s="52" t="s">
        <v>98</v>
      </c>
      <c r="D32" s="53" t="s">
        <v>99</v>
      </c>
    </row>
    <row r="33" spans="2:4" ht="33.75" customHeight="1" x14ac:dyDescent="0.25">
      <c r="C33" s="52" t="s">
        <v>100</v>
      </c>
      <c r="D33" s="53" t="s">
        <v>101</v>
      </c>
    </row>
    <row r="35" spans="2:4" ht="21.75" customHeight="1" x14ac:dyDescent="0.25">
      <c r="B35" s="44" t="s">
        <v>102</v>
      </c>
      <c r="C35" s="44"/>
      <c r="D35" s="44"/>
    </row>
    <row r="37" spans="2:4" ht="48" customHeight="1" x14ac:dyDescent="0.25">
      <c r="C37" s="52" t="s">
        <v>103</v>
      </c>
      <c r="D37" s="53" t="s">
        <v>104</v>
      </c>
    </row>
    <row r="38" spans="2:4" ht="48" customHeight="1" x14ac:dyDescent="0.25">
      <c r="C38" s="52" t="s">
        <v>105</v>
      </c>
      <c r="D38" s="53" t="s">
        <v>106</v>
      </c>
    </row>
    <row r="39" spans="2:4" ht="48" customHeight="1" x14ac:dyDescent="0.25">
      <c r="C39" s="52" t="s">
        <v>107</v>
      </c>
      <c r="D39" s="53" t="s">
        <v>108</v>
      </c>
    </row>
    <row r="41" spans="2:4" ht="21.75" customHeight="1" x14ac:dyDescent="0.25">
      <c r="B41" s="44" t="s">
        <v>109</v>
      </c>
      <c r="C41" s="44"/>
      <c r="D41" s="44"/>
    </row>
    <row r="43" spans="2:4" ht="62.25" customHeight="1" x14ac:dyDescent="0.25">
      <c r="C43" s="52" t="s">
        <v>110</v>
      </c>
      <c r="D43" s="53" t="s">
        <v>111</v>
      </c>
    </row>
    <row r="44" spans="2:4" ht="33.75" customHeight="1" x14ac:dyDescent="0.25">
      <c r="C44" s="52" t="s">
        <v>112</v>
      </c>
      <c r="D44" s="53" t="s">
        <v>113</v>
      </c>
    </row>
    <row r="46" spans="2:4" ht="21.75" customHeight="1" x14ac:dyDescent="0.25">
      <c r="B46" s="44" t="s">
        <v>114</v>
      </c>
      <c r="C46" s="44"/>
      <c r="D46" s="44"/>
    </row>
    <row r="48" spans="2:4" ht="90.75" customHeight="1" x14ac:dyDescent="0.25">
      <c r="C48" s="52"/>
      <c r="D48" s="53" t="s">
        <v>115</v>
      </c>
    </row>
  </sheetData>
  <sheetProtection algorithmName="SHA-512" hashValue="Eow+pF3+sjTFC1QQntnfZpP8kvx6xJ1VefRbTwGOURUviYPbhhQ8aFtgjcPOmONjAT2pnPXNK6B6WQz1iGIEDA==" saltValue="LcGTZOZ1pkjYlM77k/qBbA==" spinCount="100000" sheet="1" objects="1" scenarios="1"/>
  <pageMargins left="0.75" right="0.75" top="1" bottom="1" header="0.511811023622047" footer="0.511811023622047"/>
  <pageSetup fitToHeight="0" orientation="portrait" horizontalDpi="300" verticalDpi="30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pageSetUpPr fitToPage="1"/>
  </sheetPr>
  <dimension ref="A1:AE69"/>
  <sheetViews>
    <sheetView showGridLines="0" zoomScale="55" zoomScaleNormal="55" workbookViewId="0">
      <pane xSplit="2" ySplit="6" topLeftCell="E7" activePane="bottomRight" state="frozen"/>
      <selection pane="topRight" activeCell="C1" sqref="C1"/>
      <selection pane="bottomLeft" activeCell="A7" sqref="A7"/>
      <selection pane="bottomRight" activeCell="AA4" sqref="AA4:AB4"/>
    </sheetView>
  </sheetViews>
  <sheetFormatPr defaultColWidth="8.7109375" defaultRowHeight="15" customHeight="1" outlineLevelRow="1" x14ac:dyDescent="0.25"/>
  <cols>
    <col min="1" max="1" width="31.7109375" customWidth="1"/>
    <col min="2" max="2" width="46.85546875" customWidth="1"/>
    <col min="3" max="28" width="15.5703125" customWidth="1"/>
    <col min="29" max="29" width="3" customWidth="1"/>
    <col min="30" max="31" width="15.5703125" customWidth="1"/>
  </cols>
  <sheetData>
    <row r="1" spans="1:31" ht="39.75" customHeight="1" x14ac:dyDescent="0.3">
      <c r="A1" s="11" t="s">
        <v>116</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D1" s="54"/>
      <c r="AE1" s="55"/>
    </row>
    <row r="2" spans="1:31" ht="16.5" x14ac:dyDescent="0.3">
      <c r="A2" s="10" t="s">
        <v>117</v>
      </c>
      <c r="B2" s="10"/>
      <c r="C2" s="56" t="s">
        <v>118</v>
      </c>
      <c r="D2" s="56"/>
      <c r="E2" s="56"/>
      <c r="F2" s="56"/>
      <c r="G2" s="56"/>
      <c r="H2" s="56"/>
      <c r="I2" s="56"/>
      <c r="J2" s="56"/>
      <c r="K2" s="56"/>
      <c r="L2" s="56"/>
      <c r="M2" s="56"/>
      <c r="N2" s="56"/>
      <c r="O2" s="56"/>
      <c r="P2" s="56"/>
      <c r="Q2" s="56"/>
      <c r="R2" s="56"/>
      <c r="S2" s="56"/>
      <c r="T2" s="56"/>
      <c r="U2" s="56"/>
      <c r="V2" s="56"/>
      <c r="W2" s="56"/>
      <c r="X2" s="56"/>
      <c r="Y2" s="56"/>
      <c r="Z2" s="57"/>
      <c r="AA2" s="57"/>
      <c r="AB2" s="58"/>
      <c r="AD2" s="56"/>
      <c r="AE2" s="58"/>
    </row>
    <row r="3" spans="1:31" ht="16.5" x14ac:dyDescent="0.3">
      <c r="A3" s="10"/>
      <c r="B3" s="10"/>
      <c r="C3" s="9">
        <v>1</v>
      </c>
      <c r="D3" s="9"/>
      <c r="E3" s="8">
        <f>C3+1</f>
        <v>2</v>
      </c>
      <c r="F3" s="8"/>
      <c r="G3" s="8">
        <f>E3+1</f>
        <v>3</v>
      </c>
      <c r="H3" s="8"/>
      <c r="I3" s="8">
        <f>G3+1</f>
        <v>4</v>
      </c>
      <c r="J3" s="8"/>
      <c r="K3" s="8">
        <f>I3+1</f>
        <v>5</v>
      </c>
      <c r="L3" s="8"/>
      <c r="M3" s="8">
        <f>K3+1</f>
        <v>6</v>
      </c>
      <c r="N3" s="8"/>
      <c r="O3" s="8">
        <f>M3+1</f>
        <v>7</v>
      </c>
      <c r="P3" s="8"/>
      <c r="Q3" s="8">
        <f>O3+1</f>
        <v>8</v>
      </c>
      <c r="R3" s="8"/>
      <c r="S3" s="8">
        <f>Q3+1</f>
        <v>9</v>
      </c>
      <c r="T3" s="8"/>
      <c r="U3" s="8">
        <f>S3+1</f>
        <v>10</v>
      </c>
      <c r="V3" s="8"/>
      <c r="W3" s="8">
        <f>U3+1</f>
        <v>11</v>
      </c>
      <c r="X3" s="8"/>
      <c r="Y3" s="8">
        <f>W3+1</f>
        <v>12</v>
      </c>
      <c r="Z3" s="8"/>
      <c r="AA3" s="7">
        <f>Y3+1</f>
        <v>13</v>
      </c>
      <c r="AB3" s="7"/>
      <c r="AD3" s="6" t="s">
        <v>119</v>
      </c>
      <c r="AE3" s="6"/>
    </row>
    <row r="4" spans="1:31" ht="16.5" x14ac:dyDescent="0.3">
      <c r="A4" s="59"/>
      <c r="C4" s="5">
        <f>$C$65</f>
        <v>46174</v>
      </c>
      <c r="D4" s="5"/>
      <c r="E4" s="4">
        <f>C4+7</f>
        <v>46181</v>
      </c>
      <c r="F4" s="4"/>
      <c r="G4" s="4">
        <f>E4+7</f>
        <v>46188</v>
      </c>
      <c r="H4" s="4"/>
      <c r="I4" s="4">
        <f>G4+7</f>
        <v>46195</v>
      </c>
      <c r="J4" s="4"/>
      <c r="K4" s="4">
        <f>I4+7</f>
        <v>46202</v>
      </c>
      <c r="L4" s="4"/>
      <c r="M4" s="4">
        <f>K4+7</f>
        <v>46209</v>
      </c>
      <c r="N4" s="4"/>
      <c r="O4" s="4">
        <f>M4+7</f>
        <v>46216</v>
      </c>
      <c r="P4" s="4"/>
      <c r="Q4" s="4">
        <f>O4+7</f>
        <v>46223</v>
      </c>
      <c r="R4" s="4"/>
      <c r="S4" s="3">
        <f>Q4+7</f>
        <v>46230</v>
      </c>
      <c r="T4" s="3"/>
      <c r="U4" s="4">
        <f>S4+7</f>
        <v>46237</v>
      </c>
      <c r="V4" s="4"/>
      <c r="W4" s="4">
        <f>U4+7</f>
        <v>46244</v>
      </c>
      <c r="X4" s="4"/>
      <c r="Y4" s="4">
        <f>W4+7</f>
        <v>46251</v>
      </c>
      <c r="Z4" s="4"/>
      <c r="AA4" s="4">
        <f>Y4+7</f>
        <v>46258</v>
      </c>
      <c r="AB4" s="4"/>
      <c r="AD4" s="60"/>
      <c r="AE4" s="61"/>
    </row>
    <row r="5" spans="1:31" ht="16.5" x14ac:dyDescent="0.3">
      <c r="A5" s="59"/>
      <c r="C5" s="2" t="str">
        <f>"KW "&amp;INT(((C4-DATE(YEAR(C4-WEEKDAY(C4-1)+4),1,3)+WEEKDAY(DATE(YEAR(C4-WEEKDAY(C4-1)+4),1,3))+5)/7))&amp;IF(C67=1," · Ist erfasst"," · Plan")</f>
        <v>KW 23 · Plan</v>
      </c>
      <c r="D5" s="2"/>
      <c r="E5" s="2" t="str">
        <f>"KW "&amp;INT(((E4-DATE(YEAR(E4-WEEKDAY(E4-1)+4),1,3)+WEEKDAY(DATE(YEAR(E4-WEEKDAY(E4-1)+4),1,3))+5)/7))&amp;IF(E67=1," · Ist erfasst"," · Plan")</f>
        <v>KW 24 · Plan</v>
      </c>
      <c r="F5" s="2"/>
      <c r="G5" s="2" t="str">
        <f>"KW "&amp;INT(((G4-DATE(YEAR(G4-WEEKDAY(G4-1)+4),1,3)+WEEKDAY(DATE(YEAR(G4-WEEKDAY(G4-1)+4),1,3))+5)/7))&amp;IF(G67=1," · Ist erfasst"," · Plan")</f>
        <v>KW 25 · Plan</v>
      </c>
      <c r="H5" s="2"/>
      <c r="I5" s="2" t="str">
        <f>"KW "&amp;INT(((I4-DATE(YEAR(I4-WEEKDAY(I4-1)+4),1,3)+WEEKDAY(DATE(YEAR(I4-WEEKDAY(I4-1)+4),1,3))+5)/7))&amp;IF(I67=1," · Ist erfasst"," · Plan")</f>
        <v>KW 26 · Plan</v>
      </c>
      <c r="J5" s="2"/>
      <c r="K5" s="2" t="str">
        <f>"KW "&amp;INT(((K4-DATE(YEAR(K4-WEEKDAY(K4-1)+4),1,3)+WEEKDAY(DATE(YEAR(K4-WEEKDAY(K4-1)+4),1,3))+5)/7))&amp;IF(K67=1," · Ist erfasst"," · Plan")</f>
        <v>KW 27 · Plan</v>
      </c>
      <c r="L5" s="2"/>
      <c r="M5" s="2" t="str">
        <f>"KW "&amp;INT(((M4-DATE(YEAR(M4-WEEKDAY(M4-1)+4),1,3)+WEEKDAY(DATE(YEAR(M4-WEEKDAY(M4-1)+4),1,3))+5)/7))&amp;IF(M67=1," · Ist erfasst"," · Plan")</f>
        <v>KW 28 · Plan</v>
      </c>
      <c r="N5" s="2"/>
      <c r="O5" s="2" t="str">
        <f>"KW "&amp;INT(((O4-DATE(YEAR(O4-WEEKDAY(O4-1)+4),1,3)+WEEKDAY(DATE(YEAR(O4-WEEKDAY(O4-1)+4),1,3))+5)/7))&amp;IF(O67=1," · Ist erfasst"," · Plan")</f>
        <v>KW 29 · Plan</v>
      </c>
      <c r="P5" s="2"/>
      <c r="Q5" s="2" t="str">
        <f>"KW "&amp;INT(((Q4-DATE(YEAR(Q4-WEEKDAY(Q4-1)+4),1,3)+WEEKDAY(DATE(YEAR(Q4-WEEKDAY(Q4-1)+4),1,3))+5)/7))&amp;IF(Q67=1," · Ist erfasst"," · Plan")</f>
        <v>KW 30 · Plan</v>
      </c>
      <c r="R5" s="2"/>
      <c r="S5" s="1" t="str">
        <f>"KW "&amp;INT(((S4-DATE(YEAR(S4-WEEKDAY(S4-1)+4),1,3)+WEEKDAY(DATE(YEAR(S4-WEEKDAY(S4-1)+4),1,3))+5)/7))&amp;IF(S67=1," · Ist erfasst"," · Plan")</f>
        <v>KW 31 · Plan</v>
      </c>
      <c r="T5" s="1"/>
      <c r="U5" s="2" t="str">
        <f>"KW "&amp;INT(((U4-DATE(YEAR(U4-WEEKDAY(U4-1)+4),1,3)+WEEKDAY(DATE(YEAR(U4-WEEKDAY(U4-1)+4),1,3))+5)/7))&amp;IF(U67=1," · Ist erfasst"," · Plan")</f>
        <v>KW 32 · Plan</v>
      </c>
      <c r="V5" s="2"/>
      <c r="W5" s="2" t="str">
        <f>"KW "&amp;INT(((W4-DATE(YEAR(W4-WEEKDAY(W4-1)+4),1,3)+WEEKDAY(DATE(YEAR(W4-WEEKDAY(W4-1)+4),1,3))+5)/7))&amp;IF(W67=1," · Ist erfasst"," · Plan")</f>
        <v>KW 33 · Plan</v>
      </c>
      <c r="X5" s="2"/>
      <c r="Y5" s="2" t="str">
        <f>"KW "&amp;INT(((Y4-DATE(YEAR(Y4-WEEKDAY(Y4-1)+4),1,3)+WEEKDAY(DATE(YEAR(Y4-WEEKDAY(Y4-1)+4),1,3))+5)/7))&amp;IF(Y67=1," · Ist erfasst"," · Plan")</f>
        <v>KW 34 · Plan</v>
      </c>
      <c r="Z5" s="2"/>
      <c r="AA5" s="2" t="str">
        <f>"KW "&amp;INT(((AA4-DATE(YEAR(AA4-WEEKDAY(AA4-1)+4),1,3)+WEEKDAY(DATE(YEAR(AA4-WEEKDAY(AA4-1)+4),1,3))+5)/7))&amp;IF(AA67=1," · Ist erfasst"," · Plan")</f>
        <v>KW 35 · Plan</v>
      </c>
      <c r="AB5" s="2"/>
      <c r="AD5" s="60"/>
      <c r="AE5" s="61"/>
    </row>
    <row r="6" spans="1:31" ht="16.5" x14ac:dyDescent="0.3">
      <c r="A6" s="62"/>
      <c r="B6" s="63" t="s">
        <v>120</v>
      </c>
      <c r="C6" s="64" t="s">
        <v>121</v>
      </c>
      <c r="D6" s="65" t="s">
        <v>122</v>
      </c>
      <c r="E6" s="64" t="s">
        <v>121</v>
      </c>
      <c r="F6" s="65" t="s">
        <v>122</v>
      </c>
      <c r="G6" s="64" t="s">
        <v>121</v>
      </c>
      <c r="H6" s="65" t="s">
        <v>122</v>
      </c>
      <c r="I6" s="64" t="s">
        <v>121</v>
      </c>
      <c r="J6" s="65" t="s">
        <v>122</v>
      </c>
      <c r="K6" s="64" t="s">
        <v>121</v>
      </c>
      <c r="L6" s="65" t="s">
        <v>122</v>
      </c>
      <c r="M6" s="64" t="s">
        <v>121</v>
      </c>
      <c r="N6" s="65" t="s">
        <v>122</v>
      </c>
      <c r="O6" s="64" t="s">
        <v>121</v>
      </c>
      <c r="P6" s="65" t="s">
        <v>122</v>
      </c>
      <c r="Q6" s="64" t="s">
        <v>121</v>
      </c>
      <c r="R6" s="65" t="s">
        <v>122</v>
      </c>
      <c r="S6" s="65" t="s">
        <v>121</v>
      </c>
      <c r="T6" s="65" t="s">
        <v>122</v>
      </c>
      <c r="U6" s="64" t="s">
        <v>121</v>
      </c>
      <c r="V6" s="65" t="s">
        <v>122</v>
      </c>
      <c r="W6" s="64" t="s">
        <v>121</v>
      </c>
      <c r="X6" s="65" t="s">
        <v>122</v>
      </c>
      <c r="Y6" s="64" t="s">
        <v>121</v>
      </c>
      <c r="Z6" s="65" t="s">
        <v>122</v>
      </c>
      <c r="AA6" s="64" t="s">
        <v>121</v>
      </c>
      <c r="AB6" s="66" t="s">
        <v>122</v>
      </c>
      <c r="AD6" s="64" t="s">
        <v>121</v>
      </c>
      <c r="AE6" s="66" t="s">
        <v>122</v>
      </c>
    </row>
    <row r="7" spans="1:31" ht="16.5" x14ac:dyDescent="0.3">
      <c r="A7" s="67" t="s">
        <v>123</v>
      </c>
      <c r="C7" s="60"/>
      <c r="D7" s="68"/>
      <c r="E7" s="60"/>
      <c r="F7" s="68"/>
      <c r="G7" s="60"/>
      <c r="H7" s="68"/>
      <c r="I7" s="60"/>
      <c r="J7" s="68"/>
      <c r="K7" s="60"/>
      <c r="L7" s="68"/>
      <c r="M7" s="60"/>
      <c r="N7" s="68"/>
      <c r="O7" s="60"/>
      <c r="P7" s="68"/>
      <c r="Q7" s="60"/>
      <c r="R7" s="68"/>
      <c r="S7" s="68"/>
      <c r="T7" s="68"/>
      <c r="U7" s="60"/>
      <c r="V7" s="68"/>
      <c r="W7" s="60"/>
      <c r="X7" s="68"/>
      <c r="Y7" s="60"/>
      <c r="Z7" s="68"/>
      <c r="AA7" s="60"/>
      <c r="AB7" s="61"/>
      <c r="AD7" s="60"/>
      <c r="AE7" s="61"/>
    </row>
    <row r="8" spans="1:31" ht="16.5" x14ac:dyDescent="0.3">
      <c r="A8" s="59"/>
      <c r="B8" s="69" t="s">
        <v>124</v>
      </c>
      <c r="C8" s="70"/>
      <c r="D8" s="70"/>
      <c r="E8" s="71"/>
      <c r="F8" s="72"/>
      <c r="G8" s="71"/>
      <c r="H8" s="72"/>
      <c r="I8" s="71"/>
      <c r="J8" s="72"/>
      <c r="K8" s="71"/>
      <c r="L8" s="72"/>
      <c r="M8" s="71"/>
      <c r="N8" s="72"/>
      <c r="O8" s="71"/>
      <c r="P8" s="72"/>
      <c r="Q8" s="71"/>
      <c r="R8" s="72"/>
      <c r="S8" s="72"/>
      <c r="T8" s="72"/>
      <c r="U8" s="71"/>
      <c r="V8" s="72"/>
      <c r="W8" s="71"/>
      <c r="X8" s="72"/>
      <c r="Y8" s="71"/>
      <c r="Z8" s="72"/>
      <c r="AA8" s="71"/>
      <c r="AB8" s="73"/>
      <c r="AD8" s="72"/>
      <c r="AE8" s="73"/>
    </row>
    <row r="9" spans="1:31" ht="17.25" customHeight="1" x14ac:dyDescent="0.3">
      <c r="A9" s="74"/>
      <c r="B9" s="75" t="s">
        <v>125</v>
      </c>
      <c r="C9" s="76"/>
      <c r="D9" s="165"/>
      <c r="E9" s="77"/>
      <c r="F9" s="78"/>
      <c r="G9" s="78"/>
      <c r="H9" s="78"/>
      <c r="I9" s="78"/>
      <c r="J9" s="78"/>
      <c r="K9" s="78"/>
      <c r="L9" s="78"/>
      <c r="M9" s="78"/>
      <c r="N9" s="78"/>
      <c r="O9" s="78"/>
      <c r="P9" s="78"/>
      <c r="Q9" s="78"/>
      <c r="R9" s="78"/>
      <c r="S9" s="78"/>
      <c r="T9" s="78"/>
      <c r="U9" s="78"/>
      <c r="V9" s="78"/>
      <c r="W9" s="78"/>
      <c r="X9" s="78"/>
      <c r="Y9" s="78"/>
      <c r="Z9" s="78"/>
      <c r="AA9" s="78"/>
      <c r="AB9" s="79"/>
      <c r="AD9" s="80"/>
      <c r="AE9" s="79"/>
    </row>
    <row r="10" spans="1:31" ht="18" customHeight="1" x14ac:dyDescent="0.3">
      <c r="A10" s="59"/>
      <c r="C10" s="60"/>
      <c r="D10" s="68"/>
      <c r="E10" s="81"/>
      <c r="F10" s="60"/>
      <c r="G10" s="60"/>
      <c r="H10" s="68"/>
      <c r="I10" s="60"/>
      <c r="J10" s="68"/>
      <c r="K10" s="60"/>
      <c r="L10" s="68"/>
      <c r="M10" s="60"/>
      <c r="N10" s="68"/>
      <c r="O10" s="60"/>
      <c r="P10" s="68"/>
      <c r="Q10" s="60"/>
      <c r="R10" s="68"/>
      <c r="S10" s="68"/>
      <c r="T10" s="68"/>
      <c r="U10" s="60"/>
      <c r="V10" s="68"/>
      <c r="W10" s="60"/>
      <c r="X10" s="68"/>
      <c r="Y10" s="60"/>
      <c r="Z10" s="68"/>
      <c r="AA10" s="60"/>
      <c r="AB10" s="61"/>
      <c r="AD10" s="60"/>
      <c r="AE10" s="61"/>
    </row>
    <row r="11" spans="1:31" ht="24" customHeight="1" x14ac:dyDescent="0.25">
      <c r="A11" s="82" t="s">
        <v>126</v>
      </c>
      <c r="B11" s="83"/>
      <c r="C11" s="84">
        <f>SUM(C8:C9)</f>
        <v>0</v>
      </c>
      <c r="D11" s="84">
        <f>SUM(D8:D9)</f>
        <v>0</v>
      </c>
      <c r="E11" s="84">
        <f>N(IF(C67=1,D55,C55))</f>
        <v>0</v>
      </c>
      <c r="F11" s="84" t="str">
        <f>IF(E67=0,"",N(IF(C67=1,D55,C55)))</f>
        <v/>
      </c>
      <c r="G11" s="84">
        <f>N(IF(E67=1,F55,E55))</f>
        <v>0</v>
      </c>
      <c r="H11" s="84" t="str">
        <f>IF(G67=0,"",N(IF(E67=1,F55,E55)))</f>
        <v/>
      </c>
      <c r="I11" s="84">
        <f>N(IF(G67=1,H55,G55))</f>
        <v>0</v>
      </c>
      <c r="J11" s="84" t="str">
        <f>IF(I67=0,"",N(IF(G67=1,H55,G55)))</f>
        <v/>
      </c>
      <c r="K11" s="84">
        <f>N(IF(I67=1,J55,I55))</f>
        <v>0</v>
      </c>
      <c r="L11" s="84" t="str">
        <f>IF(K67=0,"",N(IF(I67=1,J55,I55)))</f>
        <v/>
      </c>
      <c r="M11" s="84">
        <f>N(IF(K67=1,L55,K55))</f>
        <v>0</v>
      </c>
      <c r="N11" s="84" t="str">
        <f>IF(M67=0,"",N(IF(K67=1,L55,K55)))</f>
        <v/>
      </c>
      <c r="O11" s="84">
        <f>N(IF(M67=1,N55,M55))</f>
        <v>0</v>
      </c>
      <c r="P11" s="84" t="str">
        <f>IF(O67=0,"",N(IF(M67=1,N55,M55)))</f>
        <v/>
      </c>
      <c r="Q11" s="84">
        <f>N(IF(O67=1,P55,O55))</f>
        <v>0</v>
      </c>
      <c r="R11" s="84" t="str">
        <f>IF(Q67=0,"",N(IF(O67=1,P55,O55)))</f>
        <v/>
      </c>
      <c r="S11" s="84">
        <f>N(IF(Q67=1,R55,Q55))</f>
        <v>0</v>
      </c>
      <c r="T11" s="84" t="str">
        <f>IF(S67=0,"",N(IF(Q67=1,R55,Q55)))</f>
        <v/>
      </c>
      <c r="U11" s="84">
        <f>N(IF(S67=1,T55,S55))</f>
        <v>0</v>
      </c>
      <c r="V11" s="84" t="str">
        <f>IF(U67=0,"",N(IF(S67=1,T55,S55)))</f>
        <v/>
      </c>
      <c r="W11" s="84">
        <f>N(IF(U67=1,V55,U55))</f>
        <v>0</v>
      </c>
      <c r="X11" s="84" t="str">
        <f>IF(W67=0,"",N(IF(U67=1,V55,U55)))</f>
        <v/>
      </c>
      <c r="Y11" s="84">
        <f>N(IF(W67=1,X55,W55))</f>
        <v>0</v>
      </c>
      <c r="Z11" s="84" t="str">
        <f>IF(Y67=0,"",N(IF(W67=1,X55,W55)))</f>
        <v/>
      </c>
      <c r="AA11" s="84">
        <f>N(IF(Y67=1,Z55,Y55))</f>
        <v>0</v>
      </c>
      <c r="AB11" s="85" t="str">
        <f>IF(AA67=0,"",N(IF(Y67=1,Z55,Y55)))</f>
        <v/>
      </c>
      <c r="AD11" s="84"/>
      <c r="AE11" s="85"/>
    </row>
    <row r="12" spans="1:31" ht="16.5" x14ac:dyDescent="0.3">
      <c r="A12" s="59"/>
      <c r="C12" s="60"/>
      <c r="D12" s="68"/>
      <c r="E12" s="60"/>
      <c r="F12" s="68"/>
      <c r="G12" s="60"/>
      <c r="H12" s="68"/>
      <c r="I12" s="60"/>
      <c r="J12" s="68"/>
      <c r="K12" s="60"/>
      <c r="L12" s="68"/>
      <c r="M12" s="60"/>
      <c r="N12" s="68"/>
      <c r="O12" s="60"/>
      <c r="P12" s="68"/>
      <c r="Q12" s="60"/>
      <c r="R12" s="68"/>
      <c r="S12" s="68"/>
      <c r="T12" s="68"/>
      <c r="U12" s="60"/>
      <c r="V12" s="68"/>
      <c r="W12" s="60"/>
      <c r="X12" s="68"/>
      <c r="Y12" s="60"/>
      <c r="Z12" s="68"/>
      <c r="AA12" s="60"/>
      <c r="AB12" s="61"/>
      <c r="AD12" s="60"/>
      <c r="AE12" s="61"/>
    </row>
    <row r="13" spans="1:31" ht="17.25" customHeight="1" x14ac:dyDescent="0.3">
      <c r="A13" s="86" t="s">
        <v>50</v>
      </c>
      <c r="B13" s="87"/>
      <c r="C13" s="88"/>
      <c r="D13" s="89"/>
      <c r="E13" s="88"/>
      <c r="F13" s="89"/>
      <c r="G13" s="88"/>
      <c r="H13" s="89"/>
      <c r="I13" s="88"/>
      <c r="J13" s="89"/>
      <c r="K13" s="88"/>
      <c r="L13" s="89"/>
      <c r="M13" s="88"/>
      <c r="N13" s="89"/>
      <c r="O13" s="88"/>
      <c r="P13" s="89"/>
      <c r="Q13" s="88"/>
      <c r="R13" s="89"/>
      <c r="S13" s="89"/>
      <c r="T13" s="89"/>
      <c r="U13" s="88"/>
      <c r="V13" s="89"/>
      <c r="W13" s="88"/>
      <c r="X13" s="89"/>
      <c r="Y13" s="88"/>
      <c r="Z13" s="89"/>
      <c r="AA13" s="88"/>
      <c r="AB13" s="90"/>
      <c r="AD13" s="88"/>
      <c r="AE13" s="90"/>
    </row>
    <row r="14" spans="1:31" ht="16.5" x14ac:dyDescent="0.3">
      <c r="A14" s="59"/>
      <c r="B14" s="69" t="s">
        <v>127</v>
      </c>
      <c r="C14" s="72"/>
      <c r="D14" s="72"/>
      <c r="E14" s="71"/>
      <c r="F14" s="72"/>
      <c r="G14" s="71"/>
      <c r="H14" s="72"/>
      <c r="I14" s="71"/>
      <c r="J14" s="72"/>
      <c r="K14" s="71"/>
      <c r="L14" s="72"/>
      <c r="M14" s="71"/>
      <c r="N14" s="72"/>
      <c r="O14" s="71"/>
      <c r="P14" s="72"/>
      <c r="Q14" s="71"/>
      <c r="R14" s="72"/>
      <c r="S14" s="72"/>
      <c r="T14" s="72"/>
      <c r="U14" s="71"/>
      <c r="V14" s="72"/>
      <c r="W14" s="71"/>
      <c r="X14" s="72"/>
      <c r="Y14" s="71"/>
      <c r="Z14" s="72"/>
      <c r="AA14" s="71"/>
      <c r="AB14" s="73"/>
      <c r="AD14" s="72">
        <f t="shared" ref="AD14:AE21" si="0">SUM(C14,E14,G14,I14,K14,M14,O14,Q14,S14,U14,W14,Y14,AA14)</f>
        <v>0</v>
      </c>
      <c r="AE14" s="73">
        <f t="shared" si="0"/>
        <v>0</v>
      </c>
    </row>
    <row r="15" spans="1:31" ht="16.5" x14ac:dyDescent="0.3">
      <c r="A15" s="59"/>
      <c r="B15" s="69" t="s">
        <v>128</v>
      </c>
      <c r="C15" s="72"/>
      <c r="D15" s="72"/>
      <c r="E15" s="71"/>
      <c r="F15" s="72"/>
      <c r="G15" s="71"/>
      <c r="H15" s="72"/>
      <c r="I15" s="71"/>
      <c r="J15" s="72"/>
      <c r="K15" s="71"/>
      <c r="L15" s="72"/>
      <c r="M15" s="71"/>
      <c r="N15" s="72"/>
      <c r="O15" s="71"/>
      <c r="P15" s="72"/>
      <c r="Q15" s="71"/>
      <c r="R15" s="72"/>
      <c r="S15" s="72"/>
      <c r="T15" s="72"/>
      <c r="U15" s="71"/>
      <c r="V15" s="72"/>
      <c r="W15" s="71"/>
      <c r="X15" s="72"/>
      <c r="Y15" s="71"/>
      <c r="Z15" s="72"/>
      <c r="AA15" s="71"/>
      <c r="AB15" s="73"/>
      <c r="AD15" s="72">
        <f t="shared" si="0"/>
        <v>0</v>
      </c>
      <c r="AE15" s="73">
        <f t="shared" si="0"/>
        <v>0</v>
      </c>
    </row>
    <row r="16" spans="1:31" ht="16.5" x14ac:dyDescent="0.3">
      <c r="A16" s="59"/>
      <c r="B16" s="69" t="s">
        <v>129</v>
      </c>
      <c r="C16" s="72"/>
      <c r="D16" s="72"/>
      <c r="E16" s="71"/>
      <c r="F16" s="72"/>
      <c r="G16" s="71"/>
      <c r="H16" s="72"/>
      <c r="I16" s="71"/>
      <c r="J16" s="72"/>
      <c r="K16" s="71"/>
      <c r="L16" s="72"/>
      <c r="M16" s="71"/>
      <c r="N16" s="72"/>
      <c r="O16" s="71"/>
      <c r="P16" s="72"/>
      <c r="Q16" s="71"/>
      <c r="R16" s="72"/>
      <c r="S16" s="72"/>
      <c r="T16" s="72"/>
      <c r="U16" s="71"/>
      <c r="V16" s="72"/>
      <c r="W16" s="71"/>
      <c r="X16" s="72"/>
      <c r="Y16" s="71"/>
      <c r="Z16" s="72"/>
      <c r="AA16" s="71"/>
      <c r="AB16" s="73"/>
      <c r="AD16" s="72">
        <f t="shared" si="0"/>
        <v>0</v>
      </c>
      <c r="AE16" s="73">
        <f t="shared" si="0"/>
        <v>0</v>
      </c>
    </row>
    <row r="17" spans="1:31" ht="16.5" x14ac:dyDescent="0.3">
      <c r="A17" s="59"/>
      <c r="B17" s="69" t="s">
        <v>130</v>
      </c>
      <c r="C17" s="72"/>
      <c r="D17" s="72"/>
      <c r="E17" s="71"/>
      <c r="F17" s="72"/>
      <c r="G17" s="71"/>
      <c r="H17" s="72"/>
      <c r="I17" s="71"/>
      <c r="J17" s="72"/>
      <c r="K17" s="71"/>
      <c r="L17" s="72"/>
      <c r="M17" s="71"/>
      <c r="N17" s="72"/>
      <c r="O17" s="71"/>
      <c r="P17" s="72"/>
      <c r="Q17" s="71"/>
      <c r="R17" s="72"/>
      <c r="S17" s="72"/>
      <c r="T17" s="72"/>
      <c r="U17" s="71"/>
      <c r="V17" s="72"/>
      <c r="W17" s="71"/>
      <c r="X17" s="72"/>
      <c r="Y17" s="71"/>
      <c r="Z17" s="72"/>
      <c r="AA17" s="71"/>
      <c r="AB17" s="73"/>
      <c r="AD17" s="72">
        <f t="shared" si="0"/>
        <v>0</v>
      </c>
      <c r="AE17" s="73">
        <f t="shared" si="0"/>
        <v>0</v>
      </c>
    </row>
    <row r="18" spans="1:31" ht="16.5" x14ac:dyDescent="0.3">
      <c r="A18" s="59"/>
      <c r="B18" s="69" t="s">
        <v>131</v>
      </c>
      <c r="C18" s="72"/>
      <c r="D18" s="72"/>
      <c r="E18" s="71"/>
      <c r="F18" s="72"/>
      <c r="G18" s="71"/>
      <c r="H18" s="72"/>
      <c r="I18" s="71"/>
      <c r="J18" s="72"/>
      <c r="K18" s="71"/>
      <c r="L18" s="72"/>
      <c r="M18" s="71"/>
      <c r="N18" s="72"/>
      <c r="O18" s="71"/>
      <c r="P18" s="72"/>
      <c r="Q18" s="71"/>
      <c r="R18" s="72"/>
      <c r="S18" s="72"/>
      <c r="T18" s="72"/>
      <c r="U18" s="71"/>
      <c r="V18" s="72"/>
      <c r="W18" s="71"/>
      <c r="X18" s="72"/>
      <c r="Y18" s="71"/>
      <c r="Z18" s="72"/>
      <c r="AA18" s="71"/>
      <c r="AB18" s="73"/>
      <c r="AD18" s="72">
        <f t="shared" si="0"/>
        <v>0</v>
      </c>
      <c r="AE18" s="73">
        <f t="shared" si="0"/>
        <v>0</v>
      </c>
    </row>
    <row r="19" spans="1:31" ht="16.5" x14ac:dyDescent="0.3">
      <c r="A19" s="59"/>
      <c r="B19" s="69" t="s">
        <v>132</v>
      </c>
      <c r="C19" s="72"/>
      <c r="D19" s="72"/>
      <c r="E19" s="71"/>
      <c r="F19" s="72"/>
      <c r="G19" s="71"/>
      <c r="H19" s="72"/>
      <c r="I19" s="71"/>
      <c r="J19" s="72"/>
      <c r="K19" s="71"/>
      <c r="L19" s="72"/>
      <c r="M19" s="71"/>
      <c r="N19" s="72"/>
      <c r="O19" s="71"/>
      <c r="P19" s="72"/>
      <c r="Q19" s="71"/>
      <c r="R19" s="72"/>
      <c r="S19" s="72"/>
      <c r="T19" s="72"/>
      <c r="U19" s="71"/>
      <c r="V19" s="72"/>
      <c r="W19" s="71"/>
      <c r="X19" s="72"/>
      <c r="Y19" s="71"/>
      <c r="Z19" s="72"/>
      <c r="AA19" s="71"/>
      <c r="AB19" s="73"/>
      <c r="AD19" s="72">
        <f t="shared" si="0"/>
        <v>0</v>
      </c>
      <c r="AE19" s="73">
        <f t="shared" si="0"/>
        <v>0</v>
      </c>
    </row>
    <row r="20" spans="1:31" ht="16.5" x14ac:dyDescent="0.3">
      <c r="A20" s="59"/>
      <c r="B20" s="69" t="s">
        <v>133</v>
      </c>
      <c r="C20" s="72"/>
      <c r="D20" s="72"/>
      <c r="E20" s="71"/>
      <c r="F20" s="72"/>
      <c r="G20" s="71"/>
      <c r="H20" s="72"/>
      <c r="I20" s="71"/>
      <c r="J20" s="72"/>
      <c r="K20" s="71"/>
      <c r="L20" s="72"/>
      <c r="M20" s="71"/>
      <c r="N20" s="72"/>
      <c r="O20" s="71"/>
      <c r="P20" s="72"/>
      <c r="Q20" s="71"/>
      <c r="R20" s="72"/>
      <c r="S20" s="72"/>
      <c r="T20" s="72"/>
      <c r="U20" s="71"/>
      <c r="V20" s="72"/>
      <c r="W20" s="71"/>
      <c r="X20" s="72"/>
      <c r="Y20" s="71"/>
      <c r="Z20" s="72"/>
      <c r="AA20" s="71"/>
      <c r="AB20" s="73"/>
      <c r="AD20" s="72">
        <f t="shared" si="0"/>
        <v>0</v>
      </c>
      <c r="AE20" s="73">
        <f t="shared" si="0"/>
        <v>0</v>
      </c>
    </row>
    <row r="21" spans="1:31" ht="16.5" x14ac:dyDescent="0.3">
      <c r="A21" s="59"/>
      <c r="B21" s="69" t="s">
        <v>134</v>
      </c>
      <c r="C21" s="72"/>
      <c r="D21" s="72"/>
      <c r="E21" s="71"/>
      <c r="F21" s="72"/>
      <c r="G21" s="71"/>
      <c r="H21" s="72"/>
      <c r="I21" s="71"/>
      <c r="J21" s="72"/>
      <c r="K21" s="71"/>
      <c r="L21" s="72"/>
      <c r="M21" s="71"/>
      <c r="N21" s="72"/>
      <c r="O21" s="71"/>
      <c r="P21" s="72"/>
      <c r="Q21" s="71"/>
      <c r="R21" s="72"/>
      <c r="S21" s="72"/>
      <c r="T21" s="72"/>
      <c r="U21" s="71"/>
      <c r="V21" s="72"/>
      <c r="W21" s="71"/>
      <c r="X21" s="72"/>
      <c r="Y21" s="71"/>
      <c r="Z21" s="72"/>
      <c r="AA21" s="71"/>
      <c r="AB21" s="73"/>
      <c r="AD21" s="72">
        <f t="shared" si="0"/>
        <v>0</v>
      </c>
      <c r="AE21" s="73">
        <f t="shared" si="0"/>
        <v>0</v>
      </c>
    </row>
    <row r="22" spans="1:31" ht="18" customHeight="1" x14ac:dyDescent="0.3">
      <c r="A22" s="59"/>
      <c r="C22" s="60"/>
      <c r="D22" s="68"/>
      <c r="E22" s="60"/>
      <c r="F22" s="68"/>
      <c r="G22" s="60"/>
      <c r="H22" s="68"/>
      <c r="I22" s="60"/>
      <c r="J22" s="68"/>
      <c r="K22" s="60"/>
      <c r="L22" s="68"/>
      <c r="M22" s="60"/>
      <c r="N22" s="68"/>
      <c r="O22" s="60"/>
      <c r="P22" s="68"/>
      <c r="Q22" s="60"/>
      <c r="R22" s="68"/>
      <c r="S22" s="68"/>
      <c r="T22" s="68"/>
      <c r="U22" s="60"/>
      <c r="V22" s="68"/>
      <c r="W22" s="60"/>
      <c r="X22" s="68"/>
      <c r="Y22" s="60"/>
      <c r="Z22" s="68"/>
      <c r="AA22" s="60"/>
      <c r="AB22" s="61"/>
      <c r="AD22" s="60"/>
      <c r="AE22" s="61"/>
    </row>
    <row r="23" spans="1:31" ht="24" customHeight="1" x14ac:dyDescent="0.25">
      <c r="A23" s="82" t="s">
        <v>135</v>
      </c>
      <c r="B23" s="83"/>
      <c r="C23" s="84">
        <f t="shared" ref="C23:AB23" si="1">SUM(C14:C21)</f>
        <v>0</v>
      </c>
      <c r="D23" s="84">
        <f t="shared" si="1"/>
        <v>0</v>
      </c>
      <c r="E23" s="84">
        <f t="shared" si="1"/>
        <v>0</v>
      </c>
      <c r="F23" s="84">
        <f t="shared" si="1"/>
        <v>0</v>
      </c>
      <c r="G23" s="84">
        <f t="shared" si="1"/>
        <v>0</v>
      </c>
      <c r="H23" s="84">
        <f t="shared" si="1"/>
        <v>0</v>
      </c>
      <c r="I23" s="84">
        <f t="shared" si="1"/>
        <v>0</v>
      </c>
      <c r="J23" s="84">
        <f t="shared" si="1"/>
        <v>0</v>
      </c>
      <c r="K23" s="84">
        <f t="shared" si="1"/>
        <v>0</v>
      </c>
      <c r="L23" s="84">
        <f t="shared" si="1"/>
        <v>0</v>
      </c>
      <c r="M23" s="84">
        <f t="shared" si="1"/>
        <v>0</v>
      </c>
      <c r="N23" s="84">
        <f t="shared" si="1"/>
        <v>0</v>
      </c>
      <c r="O23" s="84">
        <f t="shared" si="1"/>
        <v>0</v>
      </c>
      <c r="P23" s="84">
        <f t="shared" si="1"/>
        <v>0</v>
      </c>
      <c r="Q23" s="84">
        <f t="shared" si="1"/>
        <v>0</v>
      </c>
      <c r="R23" s="84">
        <f t="shared" si="1"/>
        <v>0</v>
      </c>
      <c r="S23" s="84">
        <f t="shared" si="1"/>
        <v>0</v>
      </c>
      <c r="T23" s="84">
        <f t="shared" si="1"/>
        <v>0</v>
      </c>
      <c r="U23" s="84">
        <f t="shared" si="1"/>
        <v>0</v>
      </c>
      <c r="V23" s="84">
        <f t="shared" si="1"/>
        <v>0</v>
      </c>
      <c r="W23" s="84">
        <f t="shared" si="1"/>
        <v>0</v>
      </c>
      <c r="X23" s="84">
        <f t="shared" si="1"/>
        <v>0</v>
      </c>
      <c r="Y23" s="84">
        <f t="shared" si="1"/>
        <v>0</v>
      </c>
      <c r="Z23" s="84">
        <f t="shared" si="1"/>
        <v>0</v>
      </c>
      <c r="AA23" s="84">
        <f t="shared" si="1"/>
        <v>0</v>
      </c>
      <c r="AB23" s="85">
        <f t="shared" si="1"/>
        <v>0</v>
      </c>
      <c r="AD23" s="84">
        <f>SUM(C23,E23,G23,I23,K23,M23,O23,Q23,S23,U23,W23,Y23,AA23)</f>
        <v>0</v>
      </c>
      <c r="AE23" s="85">
        <f>SUM(D23,F23,H23,J23,L23,N23,P23,R23,T23,V23,X23,Z23,AB23)</f>
        <v>0</v>
      </c>
    </row>
    <row r="24" spans="1:31" ht="16.5" x14ac:dyDescent="0.3">
      <c r="A24" s="59"/>
      <c r="C24" s="60"/>
      <c r="D24" s="68"/>
      <c r="E24" s="60"/>
      <c r="F24" s="68"/>
      <c r="G24" s="60"/>
      <c r="H24" s="68"/>
      <c r="I24" s="60"/>
      <c r="J24" s="68"/>
      <c r="K24" s="60"/>
      <c r="L24" s="68"/>
      <c r="M24" s="60"/>
      <c r="N24" s="68"/>
      <c r="O24" s="60"/>
      <c r="P24" s="68"/>
      <c r="Q24" s="60"/>
      <c r="R24" s="68"/>
      <c r="S24" s="68"/>
      <c r="T24" s="68"/>
      <c r="U24" s="60"/>
      <c r="V24" s="68"/>
      <c r="W24" s="60"/>
      <c r="X24" s="68"/>
      <c r="Y24" s="60"/>
      <c r="Z24" s="68"/>
      <c r="AA24" s="60"/>
      <c r="AB24" s="61"/>
      <c r="AD24" s="60"/>
      <c r="AE24" s="61"/>
    </row>
    <row r="25" spans="1:31" ht="17.25" customHeight="1" x14ac:dyDescent="0.3">
      <c r="A25" s="86" t="s">
        <v>51</v>
      </c>
      <c r="B25" s="87"/>
      <c r="C25" s="88"/>
      <c r="D25" s="89"/>
      <c r="E25" s="88"/>
      <c r="F25" s="89"/>
      <c r="G25" s="88"/>
      <c r="H25" s="89"/>
      <c r="I25" s="88"/>
      <c r="J25" s="89"/>
      <c r="K25" s="88"/>
      <c r="L25" s="89"/>
      <c r="M25" s="88"/>
      <c r="N25" s="89"/>
      <c r="O25" s="88"/>
      <c r="P25" s="89"/>
      <c r="Q25" s="88"/>
      <c r="R25" s="89"/>
      <c r="S25" s="89"/>
      <c r="T25" s="89"/>
      <c r="U25" s="88"/>
      <c r="V25" s="89"/>
      <c r="W25" s="88"/>
      <c r="X25" s="89"/>
      <c r="Y25" s="88"/>
      <c r="Z25" s="89"/>
      <c r="AA25" s="88"/>
      <c r="AB25" s="90"/>
      <c r="AD25" s="88"/>
      <c r="AE25" s="90"/>
    </row>
    <row r="26" spans="1:31" ht="16.5" x14ac:dyDescent="0.3">
      <c r="A26" s="91"/>
      <c r="B26" s="92" t="s">
        <v>136</v>
      </c>
      <c r="C26" s="93">
        <f t="shared" ref="C26:AB26" si="2">SUM(C27:C29)</f>
        <v>0</v>
      </c>
      <c r="D26" s="93">
        <f t="shared" si="2"/>
        <v>0</v>
      </c>
      <c r="E26" s="93">
        <f t="shared" si="2"/>
        <v>0</v>
      </c>
      <c r="F26" s="93">
        <f t="shared" si="2"/>
        <v>0</v>
      </c>
      <c r="G26" s="93">
        <f t="shared" si="2"/>
        <v>0</v>
      </c>
      <c r="H26" s="93">
        <f t="shared" si="2"/>
        <v>0</v>
      </c>
      <c r="I26" s="93">
        <f t="shared" si="2"/>
        <v>0</v>
      </c>
      <c r="J26" s="93">
        <f t="shared" si="2"/>
        <v>0</v>
      </c>
      <c r="K26" s="93">
        <f t="shared" si="2"/>
        <v>0</v>
      </c>
      <c r="L26" s="93">
        <f t="shared" si="2"/>
        <v>0</v>
      </c>
      <c r="M26" s="93">
        <f t="shared" si="2"/>
        <v>0</v>
      </c>
      <c r="N26" s="93">
        <f t="shared" si="2"/>
        <v>0</v>
      </c>
      <c r="O26" s="93">
        <f t="shared" si="2"/>
        <v>0</v>
      </c>
      <c r="P26" s="93">
        <f t="shared" si="2"/>
        <v>0</v>
      </c>
      <c r="Q26" s="93">
        <f t="shared" si="2"/>
        <v>0</v>
      </c>
      <c r="R26" s="93">
        <f t="shared" si="2"/>
        <v>0</v>
      </c>
      <c r="S26" s="93">
        <f t="shared" si="2"/>
        <v>0</v>
      </c>
      <c r="T26" s="93">
        <f t="shared" si="2"/>
        <v>0</v>
      </c>
      <c r="U26" s="93">
        <f t="shared" si="2"/>
        <v>0</v>
      </c>
      <c r="V26" s="93">
        <f t="shared" si="2"/>
        <v>0</v>
      </c>
      <c r="W26" s="93">
        <f t="shared" si="2"/>
        <v>0</v>
      </c>
      <c r="X26" s="93">
        <f t="shared" si="2"/>
        <v>0</v>
      </c>
      <c r="Y26" s="93">
        <f t="shared" si="2"/>
        <v>0</v>
      </c>
      <c r="Z26" s="93">
        <f t="shared" si="2"/>
        <v>0</v>
      </c>
      <c r="AA26" s="93">
        <f t="shared" si="2"/>
        <v>0</v>
      </c>
      <c r="AB26" s="94">
        <f t="shared" si="2"/>
        <v>0</v>
      </c>
      <c r="AD26" s="93">
        <f t="shared" ref="AD26:AE29" si="3">SUM(C26,E26,G26,I26,K26,M26,O26,Q26,S26,U26,W26,Y26,AA26)</f>
        <v>0</v>
      </c>
      <c r="AE26" s="94">
        <f t="shared" si="3"/>
        <v>0</v>
      </c>
    </row>
    <row r="27" spans="1:31" ht="16.5" outlineLevel="1" x14ac:dyDescent="0.3">
      <c r="A27" s="59"/>
      <c r="B27" s="69" t="s">
        <v>137</v>
      </c>
      <c r="C27" s="72"/>
      <c r="D27" s="72"/>
      <c r="E27" s="71"/>
      <c r="F27" s="72"/>
      <c r="G27" s="71"/>
      <c r="H27" s="72"/>
      <c r="I27" s="71"/>
      <c r="J27" s="72"/>
      <c r="K27" s="71"/>
      <c r="L27" s="72"/>
      <c r="M27" s="71"/>
      <c r="N27" s="72"/>
      <c r="O27" s="71"/>
      <c r="P27" s="72"/>
      <c r="Q27" s="71"/>
      <c r="R27" s="72"/>
      <c r="S27" s="72"/>
      <c r="T27" s="72"/>
      <c r="U27" s="71"/>
      <c r="V27" s="72"/>
      <c r="W27" s="71"/>
      <c r="X27" s="72"/>
      <c r="Y27" s="71"/>
      <c r="Z27" s="72"/>
      <c r="AA27" s="71"/>
      <c r="AB27" s="73"/>
      <c r="AD27" s="72">
        <f t="shared" si="3"/>
        <v>0</v>
      </c>
      <c r="AE27" s="73">
        <f t="shared" si="3"/>
        <v>0</v>
      </c>
    </row>
    <row r="28" spans="1:31" ht="16.5" outlineLevel="1" x14ac:dyDescent="0.3">
      <c r="A28" s="59"/>
      <c r="B28" s="69" t="s">
        <v>138</v>
      </c>
      <c r="C28" s="72"/>
      <c r="D28" s="72"/>
      <c r="E28" s="71"/>
      <c r="F28" s="72"/>
      <c r="G28" s="71"/>
      <c r="H28" s="72"/>
      <c r="I28" s="71"/>
      <c r="J28" s="72"/>
      <c r="K28" s="71"/>
      <c r="L28" s="72"/>
      <c r="M28" s="71"/>
      <c r="N28" s="72"/>
      <c r="O28" s="71"/>
      <c r="P28" s="72"/>
      <c r="Q28" s="71"/>
      <c r="R28" s="72"/>
      <c r="S28" s="72"/>
      <c r="T28" s="72"/>
      <c r="U28" s="71"/>
      <c r="V28" s="72"/>
      <c r="W28" s="71"/>
      <c r="X28" s="72"/>
      <c r="Y28" s="71"/>
      <c r="Z28" s="72"/>
      <c r="AA28" s="71"/>
      <c r="AB28" s="73"/>
      <c r="AD28" s="72">
        <f t="shared" si="3"/>
        <v>0</v>
      </c>
      <c r="AE28" s="73">
        <f t="shared" si="3"/>
        <v>0</v>
      </c>
    </row>
    <row r="29" spans="1:31" ht="16.5" outlineLevel="1" x14ac:dyDescent="0.3">
      <c r="A29" s="59"/>
      <c r="B29" s="69" t="s">
        <v>139</v>
      </c>
      <c r="C29" s="72"/>
      <c r="D29" s="72"/>
      <c r="E29" s="71"/>
      <c r="F29" s="72"/>
      <c r="G29" s="71"/>
      <c r="H29" s="72"/>
      <c r="I29" s="71"/>
      <c r="J29" s="72"/>
      <c r="K29" s="71"/>
      <c r="L29" s="72"/>
      <c r="M29" s="71"/>
      <c r="N29" s="72"/>
      <c r="O29" s="71"/>
      <c r="P29" s="72"/>
      <c r="Q29" s="71"/>
      <c r="R29" s="72"/>
      <c r="S29" s="72"/>
      <c r="T29" s="72"/>
      <c r="U29" s="71"/>
      <c r="V29" s="72"/>
      <c r="W29" s="71"/>
      <c r="X29" s="72"/>
      <c r="Y29" s="71"/>
      <c r="Z29" s="72"/>
      <c r="AA29" s="71"/>
      <c r="AB29" s="73"/>
      <c r="AD29" s="72">
        <f t="shared" si="3"/>
        <v>0</v>
      </c>
      <c r="AE29" s="73">
        <f t="shared" si="3"/>
        <v>0</v>
      </c>
    </row>
    <row r="30" spans="1:31" ht="16.5" x14ac:dyDescent="0.3">
      <c r="A30" s="59"/>
      <c r="B30" s="95"/>
      <c r="C30" s="96"/>
      <c r="D30" s="97"/>
      <c r="E30" s="96"/>
      <c r="F30" s="97"/>
      <c r="G30" s="96"/>
      <c r="H30" s="97"/>
      <c r="I30" s="96"/>
      <c r="J30" s="97"/>
      <c r="K30" s="96"/>
      <c r="L30" s="97"/>
      <c r="M30" s="96"/>
      <c r="N30" s="97"/>
      <c r="O30" s="96"/>
      <c r="P30" s="97"/>
      <c r="Q30" s="96"/>
      <c r="R30" s="97"/>
      <c r="S30" s="97"/>
      <c r="T30" s="97"/>
      <c r="U30" s="96"/>
      <c r="V30" s="97"/>
      <c r="W30" s="96"/>
      <c r="X30" s="97"/>
      <c r="Y30" s="96"/>
      <c r="Z30" s="97"/>
      <c r="AA30" s="96"/>
      <c r="AB30" s="98"/>
      <c r="AD30" s="96"/>
      <c r="AE30" s="98"/>
    </row>
    <row r="31" spans="1:31" ht="16.5" x14ac:dyDescent="0.3">
      <c r="A31" s="59"/>
      <c r="B31" s="69" t="s">
        <v>140</v>
      </c>
      <c r="C31" s="72"/>
      <c r="D31" s="72"/>
      <c r="E31" s="71"/>
      <c r="F31" s="72"/>
      <c r="G31" s="71"/>
      <c r="H31" s="72"/>
      <c r="I31" s="71"/>
      <c r="J31" s="72"/>
      <c r="K31" s="71"/>
      <c r="L31" s="72"/>
      <c r="M31" s="71"/>
      <c r="N31" s="72"/>
      <c r="O31" s="71"/>
      <c r="P31" s="72"/>
      <c r="Q31" s="71"/>
      <c r="R31" s="72"/>
      <c r="S31" s="72"/>
      <c r="T31" s="72"/>
      <c r="U31" s="71"/>
      <c r="V31" s="72"/>
      <c r="W31" s="71"/>
      <c r="X31" s="72"/>
      <c r="Y31" s="71"/>
      <c r="Z31" s="72"/>
      <c r="AA31" s="71"/>
      <c r="AB31" s="73"/>
      <c r="AD31" s="72">
        <f t="shared" ref="AD31:AD39" si="4">SUM(C31,E31,G31,I31,K31,M31,O31,Q31,S31,U31,W31,Y31,AA31)</f>
        <v>0</v>
      </c>
      <c r="AE31" s="73">
        <f t="shared" ref="AE31:AE39" si="5">SUM(D31,F31,H31,J31,L31,N31,P31,R31,T31,V31,X31,Z31,AB31)</f>
        <v>0</v>
      </c>
    </row>
    <row r="32" spans="1:31" ht="16.5" x14ac:dyDescent="0.3">
      <c r="A32" s="59"/>
      <c r="B32" s="69" t="s">
        <v>141</v>
      </c>
      <c r="C32" s="72"/>
      <c r="D32" s="72"/>
      <c r="E32" s="71"/>
      <c r="F32" s="72"/>
      <c r="G32" s="71"/>
      <c r="H32" s="72"/>
      <c r="I32" s="71"/>
      <c r="J32" s="72"/>
      <c r="K32" s="71"/>
      <c r="L32" s="72"/>
      <c r="M32" s="71"/>
      <c r="N32" s="72"/>
      <c r="O32" s="71"/>
      <c r="P32" s="72"/>
      <c r="Q32" s="71"/>
      <c r="R32" s="72"/>
      <c r="S32" s="72"/>
      <c r="T32" s="72"/>
      <c r="U32" s="71"/>
      <c r="V32" s="72"/>
      <c r="W32" s="71"/>
      <c r="X32" s="72"/>
      <c r="Y32" s="71"/>
      <c r="Z32" s="72"/>
      <c r="AA32" s="71"/>
      <c r="AB32" s="73"/>
      <c r="AD32" s="72">
        <f t="shared" si="4"/>
        <v>0</v>
      </c>
      <c r="AE32" s="73">
        <f t="shared" si="5"/>
        <v>0</v>
      </c>
    </row>
    <row r="33" spans="1:31" ht="16.5" x14ac:dyDescent="0.3">
      <c r="A33" s="91"/>
      <c r="B33" s="92" t="s">
        <v>142</v>
      </c>
      <c r="C33" s="93">
        <f t="shared" ref="C33:AB33" si="6">SUM(C34:C39)</f>
        <v>0</v>
      </c>
      <c r="D33" s="93">
        <f t="shared" si="6"/>
        <v>0</v>
      </c>
      <c r="E33" s="93">
        <f t="shared" si="6"/>
        <v>0</v>
      </c>
      <c r="F33" s="93">
        <f t="shared" si="6"/>
        <v>0</v>
      </c>
      <c r="G33" s="93">
        <f t="shared" si="6"/>
        <v>0</v>
      </c>
      <c r="H33" s="93">
        <f t="shared" si="6"/>
        <v>0</v>
      </c>
      <c r="I33" s="93">
        <f t="shared" si="6"/>
        <v>0</v>
      </c>
      <c r="J33" s="93">
        <f t="shared" si="6"/>
        <v>0</v>
      </c>
      <c r="K33" s="93">
        <f t="shared" si="6"/>
        <v>0</v>
      </c>
      <c r="L33" s="93">
        <f t="shared" si="6"/>
        <v>0</v>
      </c>
      <c r="M33" s="93">
        <f t="shared" si="6"/>
        <v>0</v>
      </c>
      <c r="N33" s="93">
        <f t="shared" si="6"/>
        <v>0</v>
      </c>
      <c r="O33" s="93">
        <f t="shared" si="6"/>
        <v>0</v>
      </c>
      <c r="P33" s="93">
        <f t="shared" si="6"/>
        <v>0</v>
      </c>
      <c r="Q33" s="93">
        <f t="shared" si="6"/>
        <v>0</v>
      </c>
      <c r="R33" s="93">
        <f t="shared" si="6"/>
        <v>0</v>
      </c>
      <c r="S33" s="93">
        <f t="shared" si="6"/>
        <v>0</v>
      </c>
      <c r="T33" s="93">
        <f t="shared" si="6"/>
        <v>0</v>
      </c>
      <c r="U33" s="93">
        <f t="shared" si="6"/>
        <v>0</v>
      </c>
      <c r="V33" s="93">
        <f t="shared" si="6"/>
        <v>0</v>
      </c>
      <c r="W33" s="93">
        <f t="shared" si="6"/>
        <v>0</v>
      </c>
      <c r="X33" s="93">
        <f t="shared" si="6"/>
        <v>0</v>
      </c>
      <c r="Y33" s="93">
        <f t="shared" si="6"/>
        <v>0</v>
      </c>
      <c r="Z33" s="93">
        <f t="shared" si="6"/>
        <v>0</v>
      </c>
      <c r="AA33" s="93">
        <f t="shared" si="6"/>
        <v>0</v>
      </c>
      <c r="AB33" s="94">
        <f t="shared" si="6"/>
        <v>0</v>
      </c>
      <c r="AD33" s="93">
        <f t="shared" si="4"/>
        <v>0</v>
      </c>
      <c r="AE33" s="94">
        <f t="shared" si="5"/>
        <v>0</v>
      </c>
    </row>
    <row r="34" spans="1:31" ht="16.5" outlineLevel="1" x14ac:dyDescent="0.3">
      <c r="A34" s="59"/>
      <c r="B34" s="69" t="s">
        <v>143</v>
      </c>
      <c r="C34" s="72"/>
      <c r="D34" s="72"/>
      <c r="E34" s="71"/>
      <c r="F34" s="72"/>
      <c r="G34" s="71"/>
      <c r="H34" s="72"/>
      <c r="I34" s="71"/>
      <c r="J34" s="72"/>
      <c r="K34" s="71"/>
      <c r="L34" s="72"/>
      <c r="M34" s="71"/>
      <c r="N34" s="72"/>
      <c r="O34" s="71"/>
      <c r="P34" s="72"/>
      <c r="Q34" s="71"/>
      <c r="R34" s="72"/>
      <c r="S34" s="72"/>
      <c r="T34" s="72"/>
      <c r="U34" s="71"/>
      <c r="V34" s="72"/>
      <c r="W34" s="71"/>
      <c r="X34" s="72"/>
      <c r="Y34" s="71"/>
      <c r="Z34" s="72"/>
      <c r="AA34" s="71"/>
      <c r="AB34" s="73"/>
      <c r="AD34" s="72">
        <f t="shared" si="4"/>
        <v>0</v>
      </c>
      <c r="AE34" s="73">
        <f t="shared" si="5"/>
        <v>0</v>
      </c>
    </row>
    <row r="35" spans="1:31" ht="16.5" outlineLevel="1" x14ac:dyDescent="0.3">
      <c r="A35" s="59"/>
      <c r="B35" s="69" t="s">
        <v>144</v>
      </c>
      <c r="C35" s="72"/>
      <c r="D35" s="72"/>
      <c r="E35" s="71"/>
      <c r="F35" s="72"/>
      <c r="G35" s="71"/>
      <c r="H35" s="72"/>
      <c r="I35" s="71"/>
      <c r="J35" s="72"/>
      <c r="K35" s="71"/>
      <c r="L35" s="72"/>
      <c r="M35" s="71"/>
      <c r="N35" s="72"/>
      <c r="O35" s="71"/>
      <c r="P35" s="72"/>
      <c r="Q35" s="71"/>
      <c r="R35" s="72"/>
      <c r="S35" s="72"/>
      <c r="T35" s="72"/>
      <c r="U35" s="71"/>
      <c r="V35" s="72"/>
      <c r="W35" s="71"/>
      <c r="X35" s="72"/>
      <c r="Y35" s="71"/>
      <c r="Z35" s="72"/>
      <c r="AA35" s="71"/>
      <c r="AB35" s="73"/>
      <c r="AD35" s="72">
        <f t="shared" si="4"/>
        <v>0</v>
      </c>
      <c r="AE35" s="73">
        <f t="shared" si="5"/>
        <v>0</v>
      </c>
    </row>
    <row r="36" spans="1:31" ht="16.5" outlineLevel="1" x14ac:dyDescent="0.3">
      <c r="A36" s="59"/>
      <c r="B36" s="69" t="s">
        <v>145</v>
      </c>
      <c r="C36" s="72"/>
      <c r="D36" s="72"/>
      <c r="E36" s="71"/>
      <c r="F36" s="72"/>
      <c r="G36" s="71"/>
      <c r="H36" s="72"/>
      <c r="I36" s="71"/>
      <c r="J36" s="72"/>
      <c r="K36" s="71"/>
      <c r="L36" s="72"/>
      <c r="M36" s="71"/>
      <c r="N36" s="72"/>
      <c r="O36" s="71"/>
      <c r="P36" s="72"/>
      <c r="Q36" s="71"/>
      <c r="R36" s="72"/>
      <c r="S36" s="72"/>
      <c r="T36" s="72"/>
      <c r="U36" s="71"/>
      <c r="V36" s="72"/>
      <c r="W36" s="71"/>
      <c r="X36" s="72"/>
      <c r="Y36" s="71"/>
      <c r="Z36" s="72"/>
      <c r="AA36" s="71"/>
      <c r="AB36" s="73"/>
      <c r="AD36" s="72">
        <f t="shared" si="4"/>
        <v>0</v>
      </c>
      <c r="AE36" s="73">
        <f t="shared" si="5"/>
        <v>0</v>
      </c>
    </row>
    <row r="37" spans="1:31" ht="16.5" outlineLevel="1" x14ac:dyDescent="0.3">
      <c r="A37" s="59"/>
      <c r="B37" s="69" t="s">
        <v>146</v>
      </c>
      <c r="C37" s="72"/>
      <c r="D37" s="72"/>
      <c r="E37" s="71"/>
      <c r="F37" s="72"/>
      <c r="G37" s="71"/>
      <c r="H37" s="72"/>
      <c r="I37" s="71"/>
      <c r="J37" s="72"/>
      <c r="K37" s="71"/>
      <c r="L37" s="72"/>
      <c r="M37" s="71"/>
      <c r="N37" s="72"/>
      <c r="O37" s="71"/>
      <c r="P37" s="72"/>
      <c r="Q37" s="71"/>
      <c r="R37" s="72"/>
      <c r="S37" s="72"/>
      <c r="T37" s="72"/>
      <c r="U37" s="71"/>
      <c r="V37" s="72"/>
      <c r="W37" s="71"/>
      <c r="X37" s="72"/>
      <c r="Y37" s="71"/>
      <c r="Z37" s="72"/>
      <c r="AA37" s="71"/>
      <c r="AB37" s="73"/>
      <c r="AD37" s="72">
        <f t="shared" si="4"/>
        <v>0</v>
      </c>
      <c r="AE37" s="73">
        <f t="shared" si="5"/>
        <v>0</v>
      </c>
    </row>
    <row r="38" spans="1:31" ht="16.5" outlineLevel="1" x14ac:dyDescent="0.3">
      <c r="A38" s="59"/>
      <c r="B38" s="69" t="s">
        <v>147</v>
      </c>
      <c r="C38" s="72"/>
      <c r="D38" s="72"/>
      <c r="E38" s="71"/>
      <c r="F38" s="72"/>
      <c r="G38" s="71"/>
      <c r="H38" s="72"/>
      <c r="I38" s="71"/>
      <c r="J38" s="72"/>
      <c r="K38" s="71"/>
      <c r="L38" s="72"/>
      <c r="M38" s="71"/>
      <c r="N38" s="72"/>
      <c r="O38" s="71"/>
      <c r="P38" s="72"/>
      <c r="Q38" s="71"/>
      <c r="R38" s="72"/>
      <c r="S38" s="72"/>
      <c r="T38" s="72"/>
      <c r="U38" s="71"/>
      <c r="V38" s="72"/>
      <c r="W38" s="71"/>
      <c r="X38" s="72"/>
      <c r="Y38" s="71"/>
      <c r="Z38" s="72"/>
      <c r="AA38" s="71"/>
      <c r="AB38" s="73"/>
      <c r="AD38" s="72">
        <f t="shared" si="4"/>
        <v>0</v>
      </c>
      <c r="AE38" s="73">
        <f t="shared" si="5"/>
        <v>0</v>
      </c>
    </row>
    <row r="39" spans="1:31" ht="16.5" outlineLevel="1" x14ac:dyDescent="0.3">
      <c r="A39" s="59"/>
      <c r="B39" s="69" t="s">
        <v>148</v>
      </c>
      <c r="C39" s="72"/>
      <c r="D39" s="72"/>
      <c r="E39" s="71"/>
      <c r="F39" s="72"/>
      <c r="G39" s="71"/>
      <c r="H39" s="72"/>
      <c r="I39" s="71"/>
      <c r="J39" s="72"/>
      <c r="K39" s="71"/>
      <c r="L39" s="72"/>
      <c r="M39" s="71"/>
      <c r="N39" s="72"/>
      <c r="O39" s="71"/>
      <c r="P39" s="72"/>
      <c r="Q39" s="71"/>
      <c r="R39" s="72"/>
      <c r="S39" s="72"/>
      <c r="T39" s="72"/>
      <c r="U39" s="71"/>
      <c r="V39" s="72"/>
      <c r="W39" s="71"/>
      <c r="X39" s="72"/>
      <c r="Y39" s="71"/>
      <c r="Z39" s="72"/>
      <c r="AA39" s="71"/>
      <c r="AB39" s="73"/>
      <c r="AD39" s="72">
        <f t="shared" si="4"/>
        <v>0</v>
      </c>
      <c r="AE39" s="73">
        <f t="shared" si="5"/>
        <v>0</v>
      </c>
    </row>
    <row r="40" spans="1:31" ht="16.5" x14ac:dyDescent="0.3">
      <c r="A40" s="59"/>
      <c r="B40" s="95"/>
      <c r="C40" s="96"/>
      <c r="D40" s="97"/>
      <c r="E40" s="96"/>
      <c r="F40" s="97"/>
      <c r="G40" s="96"/>
      <c r="H40" s="97"/>
      <c r="I40" s="96"/>
      <c r="J40" s="97"/>
      <c r="K40" s="96"/>
      <c r="L40" s="97"/>
      <c r="M40" s="96"/>
      <c r="N40" s="97"/>
      <c r="O40" s="96"/>
      <c r="P40" s="97"/>
      <c r="Q40" s="96"/>
      <c r="R40" s="97"/>
      <c r="S40" s="97"/>
      <c r="T40" s="97"/>
      <c r="U40" s="96"/>
      <c r="V40" s="97"/>
      <c r="W40" s="96"/>
      <c r="X40" s="97"/>
      <c r="Y40" s="96"/>
      <c r="Z40" s="97"/>
      <c r="AA40" s="96"/>
      <c r="AB40" s="98"/>
      <c r="AD40" s="96"/>
      <c r="AE40" s="98"/>
    </row>
    <row r="41" spans="1:31" ht="16.5" x14ac:dyDescent="0.3">
      <c r="A41" s="91"/>
      <c r="B41" s="92" t="s">
        <v>149</v>
      </c>
      <c r="C41" s="93">
        <f t="shared" ref="C41:AB41" si="7">SUM(C42:C44)</f>
        <v>0</v>
      </c>
      <c r="D41" s="93">
        <f t="shared" si="7"/>
        <v>0</v>
      </c>
      <c r="E41" s="93">
        <f t="shared" si="7"/>
        <v>0</v>
      </c>
      <c r="F41" s="93">
        <f t="shared" si="7"/>
        <v>0</v>
      </c>
      <c r="G41" s="93">
        <f t="shared" si="7"/>
        <v>0</v>
      </c>
      <c r="H41" s="93">
        <f t="shared" si="7"/>
        <v>0</v>
      </c>
      <c r="I41" s="93">
        <f t="shared" si="7"/>
        <v>0</v>
      </c>
      <c r="J41" s="93">
        <f t="shared" si="7"/>
        <v>0</v>
      </c>
      <c r="K41" s="93">
        <f t="shared" si="7"/>
        <v>0</v>
      </c>
      <c r="L41" s="93">
        <f t="shared" si="7"/>
        <v>0</v>
      </c>
      <c r="M41" s="93">
        <f t="shared" si="7"/>
        <v>0</v>
      </c>
      <c r="N41" s="93">
        <f t="shared" si="7"/>
        <v>0</v>
      </c>
      <c r="O41" s="93">
        <f t="shared" si="7"/>
        <v>0</v>
      </c>
      <c r="P41" s="93">
        <f t="shared" si="7"/>
        <v>0</v>
      </c>
      <c r="Q41" s="93">
        <f t="shared" si="7"/>
        <v>0</v>
      </c>
      <c r="R41" s="93">
        <f t="shared" si="7"/>
        <v>0</v>
      </c>
      <c r="S41" s="93">
        <f t="shared" si="7"/>
        <v>0</v>
      </c>
      <c r="T41" s="93">
        <f t="shared" si="7"/>
        <v>0</v>
      </c>
      <c r="U41" s="93">
        <f t="shared" si="7"/>
        <v>0</v>
      </c>
      <c r="V41" s="93">
        <f t="shared" si="7"/>
        <v>0</v>
      </c>
      <c r="W41" s="93">
        <f t="shared" si="7"/>
        <v>0</v>
      </c>
      <c r="X41" s="93">
        <f t="shared" si="7"/>
        <v>0</v>
      </c>
      <c r="Y41" s="93">
        <f t="shared" si="7"/>
        <v>0</v>
      </c>
      <c r="Z41" s="93">
        <f t="shared" si="7"/>
        <v>0</v>
      </c>
      <c r="AA41" s="93">
        <f t="shared" si="7"/>
        <v>0</v>
      </c>
      <c r="AB41" s="94">
        <f t="shared" si="7"/>
        <v>0</v>
      </c>
      <c r="AD41" s="93">
        <f t="shared" ref="AD41:AE44" si="8">SUM(C41,E41,G41,I41,K41,M41,O41,Q41,S41,U41,W41,Y41,AA41)</f>
        <v>0</v>
      </c>
      <c r="AE41" s="94">
        <f t="shared" si="8"/>
        <v>0</v>
      </c>
    </row>
    <row r="42" spans="1:31" ht="16.5" outlineLevel="1" x14ac:dyDescent="0.3">
      <c r="A42" s="59"/>
      <c r="B42" s="69" t="s">
        <v>150</v>
      </c>
      <c r="C42" s="72"/>
      <c r="D42" s="72"/>
      <c r="E42" s="71"/>
      <c r="F42" s="72"/>
      <c r="G42" s="71"/>
      <c r="H42" s="72"/>
      <c r="I42" s="71"/>
      <c r="J42" s="72"/>
      <c r="K42" s="71"/>
      <c r="L42" s="72"/>
      <c r="M42" s="71"/>
      <c r="N42" s="72"/>
      <c r="O42" s="71"/>
      <c r="P42" s="72"/>
      <c r="Q42" s="71"/>
      <c r="R42" s="72"/>
      <c r="S42" s="72"/>
      <c r="T42" s="72"/>
      <c r="U42" s="71"/>
      <c r="V42" s="72"/>
      <c r="W42" s="71"/>
      <c r="X42" s="72"/>
      <c r="Y42" s="71"/>
      <c r="Z42" s="72"/>
      <c r="AA42" s="71"/>
      <c r="AB42" s="73"/>
      <c r="AD42" s="72">
        <f t="shared" si="8"/>
        <v>0</v>
      </c>
      <c r="AE42" s="73">
        <f t="shared" si="8"/>
        <v>0</v>
      </c>
    </row>
    <row r="43" spans="1:31" ht="16.5" outlineLevel="1" x14ac:dyDescent="0.3">
      <c r="A43" s="59"/>
      <c r="B43" s="69" t="s">
        <v>151</v>
      </c>
      <c r="C43" s="72"/>
      <c r="D43" s="72"/>
      <c r="E43" s="71"/>
      <c r="F43" s="72"/>
      <c r="G43" s="71"/>
      <c r="H43" s="72"/>
      <c r="I43" s="71"/>
      <c r="J43" s="72"/>
      <c r="K43" s="71"/>
      <c r="L43" s="72"/>
      <c r="M43" s="71"/>
      <c r="N43" s="72"/>
      <c r="O43" s="71"/>
      <c r="P43" s="72"/>
      <c r="Q43" s="71"/>
      <c r="R43" s="72"/>
      <c r="S43" s="72"/>
      <c r="T43" s="72"/>
      <c r="U43" s="71"/>
      <c r="V43" s="72"/>
      <c r="W43" s="71"/>
      <c r="X43" s="72"/>
      <c r="Y43" s="71"/>
      <c r="Z43" s="72"/>
      <c r="AA43" s="71"/>
      <c r="AB43" s="73"/>
      <c r="AD43" s="72">
        <f t="shared" si="8"/>
        <v>0</v>
      </c>
      <c r="AE43" s="73">
        <f t="shared" si="8"/>
        <v>0</v>
      </c>
    </row>
    <row r="44" spans="1:31" ht="16.5" outlineLevel="1" x14ac:dyDescent="0.3">
      <c r="A44" s="59"/>
      <c r="B44" s="69" t="s">
        <v>152</v>
      </c>
      <c r="C44" s="72"/>
      <c r="D44" s="72"/>
      <c r="E44" s="71"/>
      <c r="F44" s="72"/>
      <c r="G44" s="71"/>
      <c r="H44" s="72"/>
      <c r="I44" s="71"/>
      <c r="J44" s="72"/>
      <c r="K44" s="71"/>
      <c r="L44" s="72"/>
      <c r="M44" s="71"/>
      <c r="N44" s="72"/>
      <c r="O44" s="71"/>
      <c r="P44" s="72"/>
      <c r="Q44" s="71"/>
      <c r="R44" s="72"/>
      <c r="S44" s="72"/>
      <c r="T44" s="72"/>
      <c r="U44" s="71"/>
      <c r="V44" s="72"/>
      <c r="W44" s="71"/>
      <c r="X44" s="72"/>
      <c r="Y44" s="71"/>
      <c r="Z44" s="72"/>
      <c r="AA44" s="71"/>
      <c r="AB44" s="73"/>
      <c r="AD44" s="72">
        <f t="shared" si="8"/>
        <v>0</v>
      </c>
      <c r="AE44" s="73">
        <f t="shared" si="8"/>
        <v>0</v>
      </c>
    </row>
    <row r="45" spans="1:31" ht="16.5" x14ac:dyDescent="0.3">
      <c r="A45" s="59"/>
      <c r="B45" s="95"/>
      <c r="C45" s="96"/>
      <c r="D45" s="97"/>
      <c r="E45" s="96"/>
      <c r="F45" s="97"/>
      <c r="G45" s="96"/>
      <c r="H45" s="97"/>
      <c r="I45" s="96"/>
      <c r="J45" s="97"/>
      <c r="K45" s="96"/>
      <c r="L45" s="97"/>
      <c r="M45" s="96"/>
      <c r="N45" s="97"/>
      <c r="O45" s="96"/>
      <c r="P45" s="97"/>
      <c r="Q45" s="96"/>
      <c r="R45" s="97"/>
      <c r="S45" s="97"/>
      <c r="T45" s="97"/>
      <c r="U45" s="96"/>
      <c r="V45" s="97"/>
      <c r="W45" s="96"/>
      <c r="X45" s="97"/>
      <c r="Y45" s="96"/>
      <c r="Z45" s="97"/>
      <c r="AA45" s="96"/>
      <c r="AB45" s="98"/>
      <c r="AD45" s="96"/>
      <c r="AE45" s="98"/>
    </row>
    <row r="46" spans="1:31" ht="16.5" x14ac:dyDescent="0.3">
      <c r="A46" s="59"/>
      <c r="B46" s="69" t="s">
        <v>153</v>
      </c>
      <c r="C46" s="72"/>
      <c r="D46" s="72"/>
      <c r="E46" s="71"/>
      <c r="F46" s="72"/>
      <c r="G46" s="71"/>
      <c r="H46" s="72"/>
      <c r="I46" s="71"/>
      <c r="J46" s="72"/>
      <c r="K46" s="71"/>
      <c r="L46" s="72"/>
      <c r="M46" s="71"/>
      <c r="N46" s="72"/>
      <c r="O46" s="71"/>
      <c r="P46" s="72"/>
      <c r="Q46" s="71"/>
      <c r="R46" s="72"/>
      <c r="S46" s="72"/>
      <c r="T46" s="72"/>
      <c r="U46" s="71"/>
      <c r="V46" s="72"/>
      <c r="W46" s="71"/>
      <c r="X46" s="72"/>
      <c r="Y46" s="71"/>
      <c r="Z46" s="72"/>
      <c r="AA46" s="71"/>
      <c r="AB46" s="73"/>
      <c r="AD46" s="72">
        <f t="shared" ref="AD46:AE49" si="9">SUM(C46,E46,G46,I46,K46,M46,O46,Q46,S46,U46,W46,Y46,AA46)</f>
        <v>0</v>
      </c>
      <c r="AE46" s="73">
        <f t="shared" si="9"/>
        <v>0</v>
      </c>
    </row>
    <row r="47" spans="1:31" ht="16.5" x14ac:dyDescent="0.3">
      <c r="A47" s="59"/>
      <c r="B47" s="69" t="s">
        <v>154</v>
      </c>
      <c r="C47" s="72"/>
      <c r="D47" s="72"/>
      <c r="E47" s="71"/>
      <c r="F47" s="72"/>
      <c r="G47" s="71"/>
      <c r="H47" s="72"/>
      <c r="I47" s="71"/>
      <c r="J47" s="72"/>
      <c r="K47" s="71"/>
      <c r="L47" s="72"/>
      <c r="M47" s="71"/>
      <c r="N47" s="72"/>
      <c r="O47" s="71"/>
      <c r="P47" s="72"/>
      <c r="Q47" s="71"/>
      <c r="R47" s="72"/>
      <c r="S47" s="72"/>
      <c r="T47" s="72"/>
      <c r="U47" s="71"/>
      <c r="V47" s="72"/>
      <c r="W47" s="71"/>
      <c r="X47" s="72"/>
      <c r="Y47" s="71"/>
      <c r="Z47" s="72"/>
      <c r="AA47" s="71"/>
      <c r="AB47" s="73"/>
      <c r="AD47" s="72">
        <f t="shared" si="9"/>
        <v>0</v>
      </c>
      <c r="AE47" s="73">
        <f t="shared" si="9"/>
        <v>0</v>
      </c>
    </row>
    <row r="48" spans="1:31" ht="16.5" x14ac:dyDescent="0.3">
      <c r="A48" s="59"/>
      <c r="B48" s="69" t="s">
        <v>155</v>
      </c>
      <c r="C48" s="72"/>
      <c r="D48" s="72"/>
      <c r="E48" s="71"/>
      <c r="F48" s="72"/>
      <c r="G48" s="71"/>
      <c r="H48" s="72"/>
      <c r="I48" s="71"/>
      <c r="J48" s="72"/>
      <c r="K48" s="71"/>
      <c r="L48" s="72"/>
      <c r="M48" s="71"/>
      <c r="N48" s="72"/>
      <c r="O48" s="71"/>
      <c r="P48" s="72"/>
      <c r="Q48" s="71"/>
      <c r="R48" s="72"/>
      <c r="S48" s="72"/>
      <c r="T48" s="72"/>
      <c r="U48" s="71"/>
      <c r="V48" s="72"/>
      <c r="W48" s="71"/>
      <c r="X48" s="72"/>
      <c r="Y48" s="71"/>
      <c r="Z48" s="72"/>
      <c r="AA48" s="71"/>
      <c r="AB48" s="73"/>
      <c r="AD48" s="72">
        <f t="shared" si="9"/>
        <v>0</v>
      </c>
      <c r="AE48" s="73">
        <f t="shared" si="9"/>
        <v>0</v>
      </c>
    </row>
    <row r="49" spans="1:31" ht="16.5" x14ac:dyDescent="0.3">
      <c r="A49" s="59"/>
      <c r="B49" s="69" t="s">
        <v>156</v>
      </c>
      <c r="C49" s="72"/>
      <c r="D49" s="72"/>
      <c r="E49" s="71"/>
      <c r="F49" s="72"/>
      <c r="G49" s="71"/>
      <c r="H49" s="72"/>
      <c r="I49" s="71"/>
      <c r="J49" s="72"/>
      <c r="K49" s="71"/>
      <c r="L49" s="72"/>
      <c r="M49" s="71"/>
      <c r="N49" s="72"/>
      <c r="O49" s="71"/>
      <c r="P49" s="72"/>
      <c r="Q49" s="71"/>
      <c r="R49" s="72"/>
      <c r="S49" s="72"/>
      <c r="T49" s="72"/>
      <c r="U49" s="71"/>
      <c r="V49" s="72"/>
      <c r="W49" s="71"/>
      <c r="X49" s="72"/>
      <c r="Y49" s="71"/>
      <c r="Z49" s="72"/>
      <c r="AA49" s="71"/>
      <c r="AB49" s="73"/>
      <c r="AD49" s="72">
        <f t="shared" si="9"/>
        <v>0</v>
      </c>
      <c r="AE49" s="73">
        <f t="shared" si="9"/>
        <v>0</v>
      </c>
    </row>
    <row r="50" spans="1:31" ht="18" customHeight="1" x14ac:dyDescent="0.3">
      <c r="A50" s="59"/>
      <c r="C50" s="60"/>
      <c r="D50" s="68"/>
      <c r="E50" s="60"/>
      <c r="F50" s="68"/>
      <c r="G50" s="60"/>
      <c r="H50" s="68"/>
      <c r="I50" s="60"/>
      <c r="J50" s="68"/>
      <c r="K50" s="60"/>
      <c r="L50" s="68"/>
      <c r="M50" s="60"/>
      <c r="N50" s="68"/>
      <c r="O50" s="60"/>
      <c r="P50" s="68"/>
      <c r="Q50" s="60"/>
      <c r="R50" s="68"/>
      <c r="S50" s="68"/>
      <c r="T50" s="68"/>
      <c r="U50" s="60"/>
      <c r="V50" s="68"/>
      <c r="W50" s="60"/>
      <c r="X50" s="68"/>
      <c r="Y50" s="60"/>
      <c r="Z50" s="68"/>
      <c r="AA50" s="60"/>
      <c r="AB50" s="61"/>
      <c r="AD50" s="60"/>
      <c r="AE50" s="61"/>
    </row>
    <row r="51" spans="1:31" ht="24" customHeight="1" x14ac:dyDescent="0.25">
      <c r="A51" s="82" t="s">
        <v>157</v>
      </c>
      <c r="B51" s="83"/>
      <c r="C51" s="84">
        <f t="shared" ref="C51:AB51" si="10">SUM(C26,C31:C33,C41,C46:C49)</f>
        <v>0</v>
      </c>
      <c r="D51" s="84">
        <f t="shared" si="10"/>
        <v>0</v>
      </c>
      <c r="E51" s="84">
        <f t="shared" si="10"/>
        <v>0</v>
      </c>
      <c r="F51" s="84">
        <f t="shared" si="10"/>
        <v>0</v>
      </c>
      <c r="G51" s="84">
        <f t="shared" si="10"/>
        <v>0</v>
      </c>
      <c r="H51" s="84">
        <f t="shared" si="10"/>
        <v>0</v>
      </c>
      <c r="I51" s="84">
        <f t="shared" si="10"/>
        <v>0</v>
      </c>
      <c r="J51" s="84">
        <f t="shared" si="10"/>
        <v>0</v>
      </c>
      <c r="K51" s="84">
        <f t="shared" si="10"/>
        <v>0</v>
      </c>
      <c r="L51" s="84">
        <f t="shared" si="10"/>
        <v>0</v>
      </c>
      <c r="M51" s="84">
        <f t="shared" si="10"/>
        <v>0</v>
      </c>
      <c r="N51" s="84">
        <f t="shared" si="10"/>
        <v>0</v>
      </c>
      <c r="O51" s="84">
        <f t="shared" si="10"/>
        <v>0</v>
      </c>
      <c r="P51" s="84">
        <f t="shared" si="10"/>
        <v>0</v>
      </c>
      <c r="Q51" s="84">
        <f t="shared" si="10"/>
        <v>0</v>
      </c>
      <c r="R51" s="84">
        <f t="shared" si="10"/>
        <v>0</v>
      </c>
      <c r="S51" s="84">
        <f t="shared" si="10"/>
        <v>0</v>
      </c>
      <c r="T51" s="84">
        <f t="shared" si="10"/>
        <v>0</v>
      </c>
      <c r="U51" s="84">
        <f t="shared" si="10"/>
        <v>0</v>
      </c>
      <c r="V51" s="84">
        <f t="shared" si="10"/>
        <v>0</v>
      </c>
      <c r="W51" s="84">
        <f t="shared" si="10"/>
        <v>0</v>
      </c>
      <c r="X51" s="84">
        <f t="shared" si="10"/>
        <v>0</v>
      </c>
      <c r="Y51" s="84">
        <f t="shared" si="10"/>
        <v>0</v>
      </c>
      <c r="Z51" s="84">
        <f t="shared" si="10"/>
        <v>0</v>
      </c>
      <c r="AA51" s="84">
        <f t="shared" si="10"/>
        <v>0</v>
      </c>
      <c r="AB51" s="85">
        <f t="shared" si="10"/>
        <v>0</v>
      </c>
      <c r="AD51" s="84">
        <f>SUM(C51,E51,G51,I51,K51,M51,O51,Q51,S51,U51,W51,Y51,AA51)</f>
        <v>0</v>
      </c>
      <c r="AE51" s="85">
        <f>SUM(D51,F51,H51,J51,L51,N51,P51,R51,T51,V51,X51,Z51,AB51)</f>
        <v>0</v>
      </c>
    </row>
    <row r="52" spans="1:31" ht="16.5" x14ac:dyDescent="0.3">
      <c r="A52" s="59"/>
      <c r="C52" s="60"/>
      <c r="D52" s="68"/>
      <c r="E52" s="60"/>
      <c r="F52" s="68"/>
      <c r="G52" s="60"/>
      <c r="H52" s="68"/>
      <c r="I52" s="60"/>
      <c r="J52" s="68"/>
      <c r="K52" s="60"/>
      <c r="L52" s="68"/>
      <c r="M52" s="60"/>
      <c r="N52" s="68"/>
      <c r="O52" s="60"/>
      <c r="P52" s="68"/>
      <c r="Q52" s="60"/>
      <c r="R52" s="68"/>
      <c r="S52" s="68"/>
      <c r="T52" s="68"/>
      <c r="U52" s="60"/>
      <c r="V52" s="68"/>
      <c r="W52" s="60"/>
      <c r="X52" s="68"/>
      <c r="Y52" s="60"/>
      <c r="Z52" s="68"/>
      <c r="AA52" s="60"/>
      <c r="AB52" s="61"/>
      <c r="AD52" s="60"/>
      <c r="AE52" s="61"/>
    </row>
    <row r="53" spans="1:31" ht="19.5" customHeight="1" x14ac:dyDescent="0.25">
      <c r="A53" s="99" t="s">
        <v>158</v>
      </c>
      <c r="B53" s="100"/>
      <c r="C53" s="101" t="str">
        <f>IF(AND(C11=0,C23=0,C51=0),"",C23-C51)</f>
        <v/>
      </c>
      <c r="D53" s="101" t="str">
        <f>IF(C67=0,"",D23-D51)</f>
        <v/>
      </c>
      <c r="E53" s="101" t="str">
        <f>IF(AND(E11=0,E23=0,E51=0),"",E23-E51)</f>
        <v/>
      </c>
      <c r="F53" s="101" t="str">
        <f>IF(E67=0,"",F23-F51)</f>
        <v/>
      </c>
      <c r="G53" s="101" t="str">
        <f>IF(AND(G11=0,G23=0,G51=0),"",G23-G51)</f>
        <v/>
      </c>
      <c r="H53" s="101" t="str">
        <f>IF(G67=0,"",H23-H51)</f>
        <v/>
      </c>
      <c r="I53" s="101" t="str">
        <f>IF(AND(I11=0,I23=0,I51=0),"",I23-I51)</f>
        <v/>
      </c>
      <c r="J53" s="101" t="str">
        <f>IF(I67=0,"",J23-J51)</f>
        <v/>
      </c>
      <c r="K53" s="101" t="str">
        <f>IF(AND(K11=0,K23=0,K51=0),"",K23-K51)</f>
        <v/>
      </c>
      <c r="L53" s="101" t="str">
        <f>IF(K67=0,"",L23-L51)</f>
        <v/>
      </c>
      <c r="M53" s="101" t="str">
        <f>IF(AND(M11=0,M23=0,M51=0),"",M23-M51)</f>
        <v/>
      </c>
      <c r="N53" s="101" t="str">
        <f>IF(M67=0,"",N23-N51)</f>
        <v/>
      </c>
      <c r="O53" s="101" t="str">
        <f>IF(AND(O11=0,O23=0,O51=0),"",O23-O51)</f>
        <v/>
      </c>
      <c r="P53" s="101" t="str">
        <f>IF(O67=0,"",P23-P51)</f>
        <v/>
      </c>
      <c r="Q53" s="101" t="str">
        <f>IF(AND(Q11=0,Q23=0,Q51=0),"",Q23-Q51)</f>
        <v/>
      </c>
      <c r="R53" s="101" t="str">
        <f>IF(Q67=0,"",R23-R51)</f>
        <v/>
      </c>
      <c r="S53" s="101" t="str">
        <f>IF(AND(S11=0,S23=0,S51=0),"",S23-S51)</f>
        <v/>
      </c>
      <c r="T53" s="101" t="str">
        <f>IF(S67=0,"",T23-T51)</f>
        <v/>
      </c>
      <c r="U53" s="101" t="str">
        <f>IF(AND(U11=0,U23=0,U51=0),"",U23-U51)</f>
        <v/>
      </c>
      <c r="V53" s="101" t="str">
        <f>IF(U67=0,"",V23-V51)</f>
        <v/>
      </c>
      <c r="W53" s="101" t="str">
        <f>IF(AND(W11=0,W23=0,W51=0),"",W23-W51)</f>
        <v/>
      </c>
      <c r="X53" s="101" t="str">
        <f>IF(W67=0,"",X23-X51)</f>
        <v/>
      </c>
      <c r="Y53" s="101" t="str">
        <f>IF(AND(Y11=0,Y23=0,Y51=0),"",Y23-Y51)</f>
        <v/>
      </c>
      <c r="Z53" s="101" t="str">
        <f>IF(Y67=0,"",Z23-Z51)</f>
        <v/>
      </c>
      <c r="AA53" s="101" t="str">
        <f>IF(AND(AA11=0,AA23=0,AA51=0),"",AA23-AA51)</f>
        <v/>
      </c>
      <c r="AB53" s="102" t="str">
        <f>IF(AA67=0,"",AB23-AB51)</f>
        <v/>
      </c>
      <c r="AD53" s="101">
        <f>SUM(C53,E53,G53,I53,K53,M53,O53,Q53,S53,U53,W53,Y53,AA53)</f>
        <v>0</v>
      </c>
      <c r="AE53" s="102">
        <f>SUM(D53,F53,H53,J53,L53,N53,P53,R53,T53,V53,X53,Z53,AB53)</f>
        <v>0</v>
      </c>
    </row>
    <row r="54" spans="1:31" ht="16.5" x14ac:dyDescent="0.3">
      <c r="A54" s="59"/>
      <c r="C54" s="60"/>
      <c r="D54" s="68"/>
      <c r="E54" s="60"/>
      <c r="F54" s="68"/>
      <c r="G54" s="60"/>
      <c r="H54" s="68"/>
      <c r="I54" s="60"/>
      <c r="J54" s="68"/>
      <c r="K54" s="60"/>
      <c r="L54" s="68"/>
      <c r="M54" s="60"/>
      <c r="N54" s="68"/>
      <c r="O54" s="60"/>
      <c r="P54" s="68"/>
      <c r="Q54" s="60"/>
      <c r="R54" s="68"/>
      <c r="S54" s="68"/>
      <c r="T54" s="68"/>
      <c r="U54" s="60"/>
      <c r="V54" s="68"/>
      <c r="W54" s="60"/>
      <c r="X54" s="68"/>
      <c r="Y54" s="60"/>
      <c r="Z54" s="68"/>
      <c r="AA54" s="60"/>
      <c r="AB54" s="61"/>
      <c r="AD54" s="60"/>
      <c r="AE54" s="61"/>
    </row>
    <row r="55" spans="1:31" ht="24" customHeight="1" x14ac:dyDescent="0.25">
      <c r="A55" s="82" t="s">
        <v>159</v>
      </c>
      <c r="B55" s="83"/>
      <c r="C55" s="84" t="str">
        <f>IF(AND(C11=0,C23=0,C51=0),"",N(C11)+C23-C51)</f>
        <v/>
      </c>
      <c r="D55" s="84" t="str">
        <f>IF(C67=0,"",N(D11)+D23-D51)</f>
        <v/>
      </c>
      <c r="E55" s="84" t="str">
        <f>IF(AND(E11=0,E23=0,E51=0),"",N(E11)+E23-E51)</f>
        <v/>
      </c>
      <c r="F55" s="84" t="str">
        <f>IF(E67=0,"",N(F11)+F23-F51)</f>
        <v/>
      </c>
      <c r="G55" s="84" t="str">
        <f>IF(AND(G11=0,G23=0,G51=0),"",N(G11)+G23-G51)</f>
        <v/>
      </c>
      <c r="H55" s="84" t="str">
        <f>IF(G67=0,"",N(H11)+H23-H51)</f>
        <v/>
      </c>
      <c r="I55" s="84" t="str">
        <f>IF(AND(I11=0,I23=0,I51=0),"",N(I11)+I23-I51)</f>
        <v/>
      </c>
      <c r="J55" s="84" t="str">
        <f>IF(I67=0,"",N(J11)+J23-J51)</f>
        <v/>
      </c>
      <c r="K55" s="84" t="str">
        <f>IF(AND(K11=0,K23=0,K51=0),"",N(K11)+K23-K51)</f>
        <v/>
      </c>
      <c r="L55" s="84" t="str">
        <f>IF(K67=0,"",N(L11)+L23-L51)</f>
        <v/>
      </c>
      <c r="M55" s="84" t="str">
        <f>IF(AND(M11=0,M23=0,M51=0),"",N(M11)+M23-M51)</f>
        <v/>
      </c>
      <c r="N55" s="84" t="str">
        <f>IF(M67=0,"",N(N11)+N23-N51)</f>
        <v/>
      </c>
      <c r="O55" s="84" t="str">
        <f>IF(AND(O11=0,O23=0,O51=0),"",N(O11)+O23-O51)</f>
        <v/>
      </c>
      <c r="P55" s="84" t="str">
        <f>IF(O67=0,"",N(P11)+P23-P51)</f>
        <v/>
      </c>
      <c r="Q55" s="84" t="str">
        <f>IF(AND(Q11=0,Q23=0,Q51=0),"",N(Q11)+Q23-Q51)</f>
        <v/>
      </c>
      <c r="R55" s="84" t="str">
        <f>IF(Q67=0,"",N(R11)+R23-R51)</f>
        <v/>
      </c>
      <c r="S55" s="84" t="str">
        <f>IF(AND(S11=0,S23=0,S51=0),"",N(S11)+S23-S51)</f>
        <v/>
      </c>
      <c r="T55" s="84" t="str">
        <f>IF(S67=0,"",N(T11)+T23-T51)</f>
        <v/>
      </c>
      <c r="U55" s="84" t="str">
        <f>IF(AND(U11=0,U23=0,U51=0),"",N(U11)+U23-U51)</f>
        <v/>
      </c>
      <c r="V55" s="84" t="str">
        <f>IF(U67=0,"",N(V11)+V23-V51)</f>
        <v/>
      </c>
      <c r="W55" s="84" t="str">
        <f>IF(AND(W11=0,W23=0,W51=0),"",N(W11)+W23-W51)</f>
        <v/>
      </c>
      <c r="X55" s="84" t="str">
        <f>IF(W67=0,"",N(X11)+X23-X51)</f>
        <v/>
      </c>
      <c r="Y55" s="84" t="str">
        <f>IF(AND(Y11=0,Y23=0,Y51=0),"",N(Y11)+Y23-Y51)</f>
        <v/>
      </c>
      <c r="Z55" s="84" t="str">
        <f>IF(Y67=0,"",N(Z11)+Z23-Z51)</f>
        <v/>
      </c>
      <c r="AA55" s="84" t="str">
        <f>IF(AND(AA11=0,AA23=0,AA51=0),"",N(AA11)+AA23-AA51)</f>
        <v/>
      </c>
      <c r="AB55" s="85" t="str">
        <f>IF(AA67=0,"",N(AB11)+AB23-AB51)</f>
        <v/>
      </c>
      <c r="AD55" s="84"/>
      <c r="AE55" s="85"/>
    </row>
    <row r="56" spans="1:31" ht="18" customHeight="1" x14ac:dyDescent="0.3">
      <c r="A56" s="59"/>
      <c r="C56" s="60"/>
      <c r="D56" s="68"/>
      <c r="E56" s="81"/>
      <c r="F56" s="60"/>
      <c r="G56" s="60"/>
      <c r="H56" s="68"/>
      <c r="I56" s="60"/>
      <c r="J56" s="68"/>
      <c r="K56" s="60"/>
      <c r="L56" s="68"/>
      <c r="M56" s="60"/>
      <c r="N56" s="68"/>
      <c r="O56" s="60"/>
      <c r="P56" s="68"/>
      <c r="Q56" s="60"/>
      <c r="R56" s="68"/>
      <c r="S56" s="68"/>
      <c r="T56" s="68"/>
      <c r="U56" s="60"/>
      <c r="V56" s="68"/>
      <c r="W56" s="60"/>
      <c r="X56" s="68"/>
      <c r="Y56" s="60"/>
      <c r="Z56" s="68"/>
      <c r="AA56" s="60"/>
      <c r="AB56" s="61"/>
      <c r="AD56" s="60"/>
      <c r="AE56" s="61"/>
    </row>
    <row r="57" spans="1:31" ht="16.5" x14ac:dyDescent="0.3">
      <c r="A57" s="103" t="s">
        <v>160</v>
      </c>
      <c r="C57" s="71"/>
      <c r="D57" s="72"/>
      <c r="E57" s="72"/>
      <c r="F57" s="72"/>
      <c r="G57" s="72"/>
      <c r="H57" s="72"/>
      <c r="I57" s="71"/>
      <c r="J57" s="72"/>
      <c r="K57" s="71"/>
      <c r="L57" s="72"/>
      <c r="M57" s="71"/>
      <c r="N57" s="72"/>
      <c r="O57" s="71"/>
      <c r="P57" s="72"/>
      <c r="Q57" s="71"/>
      <c r="R57" s="72"/>
      <c r="S57" s="72"/>
      <c r="T57" s="72"/>
      <c r="U57" s="71"/>
      <c r="V57" s="72"/>
      <c r="W57" s="71"/>
      <c r="X57" s="72"/>
      <c r="Y57" s="71"/>
      <c r="Z57" s="72"/>
      <c r="AA57" s="71"/>
      <c r="AB57" s="73"/>
      <c r="AD57" s="71"/>
      <c r="AE57" s="73"/>
    </row>
    <row r="58" spans="1:31" ht="19.5" customHeight="1" x14ac:dyDescent="0.25">
      <c r="A58" s="104" t="s">
        <v>161</v>
      </c>
      <c r="B58" s="105"/>
      <c r="C58" s="106" t="str">
        <f>IF(AND(C11=0,C23=0,C51=0),"",C55+C57)</f>
        <v/>
      </c>
      <c r="D58" s="106" t="str">
        <f>IF(C67=0,"",D55+D57)</f>
        <v/>
      </c>
      <c r="E58" s="106" t="str">
        <f>IF(AND(E11=0,E23=0,E51=0),"",E55+E57)</f>
        <v/>
      </c>
      <c r="F58" s="106" t="str">
        <f>IF(E67=0,"",F55+F57)</f>
        <v/>
      </c>
      <c r="G58" s="106" t="str">
        <f>IF(AND(G11=0,G23=0,G51=0),"",G55+G57)</f>
        <v/>
      </c>
      <c r="H58" s="106" t="str">
        <f>IF(G67=0,"",H55+H57)</f>
        <v/>
      </c>
      <c r="I58" s="106" t="str">
        <f>IF(AND(I11=0,I23=0,I51=0),"",I55+I57)</f>
        <v/>
      </c>
      <c r="J58" s="106" t="str">
        <f>IF(I67=0,"",J55+J57)</f>
        <v/>
      </c>
      <c r="K58" s="106" t="str">
        <f>IF(AND(K11=0,K23=0,K51=0),"",K55+K57)</f>
        <v/>
      </c>
      <c r="L58" s="106" t="str">
        <f>IF(K67=0,"",L55+L57)</f>
        <v/>
      </c>
      <c r="M58" s="106" t="str">
        <f>IF(AND(M11=0,M23=0,M51=0),"",M55+M57)</f>
        <v/>
      </c>
      <c r="N58" s="106" t="str">
        <f>IF(M67=0,"",N55+N57)</f>
        <v/>
      </c>
      <c r="O58" s="106" t="str">
        <f>IF(AND(O11=0,O23=0,O51=0),"",O55+O57)</f>
        <v/>
      </c>
      <c r="P58" s="106" t="str">
        <f>IF(O67=0,"",P55+P57)</f>
        <v/>
      </c>
      <c r="Q58" s="106" t="str">
        <f>IF(AND(Q11=0,Q23=0,Q51=0),"",Q55+Q57)</f>
        <v/>
      </c>
      <c r="R58" s="106" t="str">
        <f>IF(Q67=0,"",R55+R57)</f>
        <v/>
      </c>
      <c r="S58" s="106" t="str">
        <f>IF(AND(S11=0,S23=0,S51=0),"",S55+S57)</f>
        <v/>
      </c>
      <c r="T58" s="106" t="str">
        <f>IF(S67=0,"",T55+T57)</f>
        <v/>
      </c>
      <c r="U58" s="106" t="str">
        <f>IF(AND(U11=0,U23=0,U51=0),"",U55+U57)</f>
        <v/>
      </c>
      <c r="V58" s="106" t="str">
        <f>IF(U67=0,"",V55+V57)</f>
        <v/>
      </c>
      <c r="W58" s="106" t="str">
        <f>IF(AND(W11=0,W23=0,W51=0),"",W55+W57)</f>
        <v/>
      </c>
      <c r="X58" s="106" t="str">
        <f>IF(W67=0,"",X55+X57)</f>
        <v/>
      </c>
      <c r="Y58" s="106" t="str">
        <f>IF(AND(Y11=0,Y23=0,Y51=0),"",Y55+Y57)</f>
        <v/>
      </c>
      <c r="Z58" s="106" t="str">
        <f>IF(Y67=0,"",Z55+Z57)</f>
        <v/>
      </c>
      <c r="AA58" s="106" t="str">
        <f>IF(AND(AA11=0,AA23=0,AA51=0),"",AA55+AA57)</f>
        <v/>
      </c>
      <c r="AB58" s="107" t="str">
        <f>IF(AA67=0,"",AB55+AB57)</f>
        <v/>
      </c>
      <c r="AD58" s="106"/>
      <c r="AE58" s="107"/>
    </row>
    <row r="59" spans="1:31" ht="16.5" x14ac:dyDescent="0.3">
      <c r="A59" s="59"/>
      <c r="C59" s="60"/>
      <c r="D59" s="68"/>
      <c r="E59" s="60"/>
      <c r="F59" s="68"/>
      <c r="G59" s="60"/>
      <c r="H59" s="68"/>
      <c r="I59" s="60"/>
      <c r="J59" s="68"/>
      <c r="K59" s="60"/>
      <c r="L59" s="68"/>
      <c r="M59" s="60"/>
      <c r="N59" s="68"/>
      <c r="O59" s="60"/>
      <c r="P59" s="68"/>
      <c r="Q59" s="60"/>
      <c r="R59" s="68"/>
      <c r="S59" s="68"/>
      <c r="T59" s="68"/>
      <c r="U59" s="60"/>
      <c r="V59" s="68"/>
      <c r="W59" s="60"/>
      <c r="X59" s="68"/>
      <c r="Y59" s="60"/>
      <c r="Z59" s="68"/>
      <c r="AA59" s="60"/>
      <c r="AB59" s="61"/>
      <c r="AD59" s="60"/>
      <c r="AE59" s="61"/>
    </row>
    <row r="60" spans="1:31" ht="16.5" x14ac:dyDescent="0.3">
      <c r="A60" s="108" t="s">
        <v>45</v>
      </c>
      <c r="C60" s="71" t="str">
        <f>IF(AND(C11=0,C23=0,C51=0),"",$C$66)</f>
        <v/>
      </c>
      <c r="D60" s="72" t="str">
        <f>IF(C67=0,"",$C$66)</f>
        <v/>
      </c>
      <c r="E60" s="72" t="str">
        <f>IF(AND(E11=0,E23=0,E51=0),"",$C$66)</f>
        <v/>
      </c>
      <c r="F60" s="72" t="str">
        <f>IF(E67=0,"",$C$66)</f>
        <v/>
      </c>
      <c r="G60" s="72" t="str">
        <f>IF(AND(G11=0,G23=0,G51=0),"",$C$66)</f>
        <v/>
      </c>
      <c r="H60" s="72" t="str">
        <f>IF(G67=0,"",$C$66)</f>
        <v/>
      </c>
      <c r="I60" s="71" t="str">
        <f>IF(AND(I11=0,I23=0,I51=0),"",$C$66)</f>
        <v/>
      </c>
      <c r="J60" s="72" t="str">
        <f>IF(I67=0,"",$C$66)</f>
        <v/>
      </c>
      <c r="K60" s="71" t="str">
        <f>IF(AND(K11=0,K23=0,K51=0),"",$C$66)</f>
        <v/>
      </c>
      <c r="L60" s="72" t="str">
        <f>IF(K67=0,"",$C$66)</f>
        <v/>
      </c>
      <c r="M60" s="71" t="str">
        <f>IF(AND(M11=0,M23=0,M51=0),"",$C$66)</f>
        <v/>
      </c>
      <c r="N60" s="72" t="str">
        <f>IF(M67=0,"",$C$66)</f>
        <v/>
      </c>
      <c r="O60" s="71" t="str">
        <f>IF(AND(O11=0,O23=0,O51=0),"",$C$66)</f>
        <v/>
      </c>
      <c r="P60" s="72" t="str">
        <f>IF(O67=0,"",$C$66)</f>
        <v/>
      </c>
      <c r="Q60" s="71" t="str">
        <f>IF(AND(Q11=0,Q23=0,Q51=0),"",$C$66)</f>
        <v/>
      </c>
      <c r="R60" s="72" t="str">
        <f>IF(Q67=0,"",$C$66)</f>
        <v/>
      </c>
      <c r="S60" s="72" t="str">
        <f>IF(AND(S11=0,S23=0,S51=0),"",$C$66)</f>
        <v/>
      </c>
      <c r="T60" s="72" t="str">
        <f>IF(S67=0,"",$C$66)</f>
        <v/>
      </c>
      <c r="U60" s="71" t="str">
        <f>IF(AND(U11=0,U23=0,U51=0),"",$C$66)</f>
        <v/>
      </c>
      <c r="V60" s="72" t="str">
        <f>IF(U67=0,"",$C$66)</f>
        <v/>
      </c>
      <c r="W60" s="71" t="str">
        <f>IF(AND(W11=0,W23=0,W51=0),"",$C$66)</f>
        <v/>
      </c>
      <c r="X60" s="72" t="str">
        <f>IF(W67=0,"",$C$66)</f>
        <v/>
      </c>
      <c r="Y60" s="71" t="str">
        <f>IF(AND(Y11=0,Y23=0,Y51=0),"",$C$66)</f>
        <v/>
      </c>
      <c r="Z60" s="72" t="str">
        <f>IF(Y67=0,"",$C$66)</f>
        <v/>
      </c>
      <c r="AA60" s="71" t="str">
        <f>IF(AND(AA11=0,AA23=0,AA51=0),"",$C$66)</f>
        <v/>
      </c>
      <c r="AB60" s="73" t="str">
        <f>IF(AA67=0,"",$C$66)</f>
        <v/>
      </c>
      <c r="AD60" s="71"/>
      <c r="AE60" s="73"/>
    </row>
    <row r="61" spans="1:31" ht="16.5" x14ac:dyDescent="0.3">
      <c r="A61" s="108" t="s">
        <v>162</v>
      </c>
      <c r="C61" s="71" t="str">
        <f>IF(AND(C11=0,C23=0,C51=0),"",C55-C60)</f>
        <v/>
      </c>
      <c r="D61" s="72" t="str">
        <f>IF(C67=0,"",D55-D60)</f>
        <v/>
      </c>
      <c r="E61" s="72" t="str">
        <f>IF(AND(E11=0,E23=0,E51=0),"",E55-E60)</f>
        <v/>
      </c>
      <c r="F61" s="72" t="str">
        <f>IF(E67=0,"",F55-F60)</f>
        <v/>
      </c>
      <c r="G61" s="72" t="str">
        <f>IF(AND(G11=0,G23=0,G51=0),"",G55-G60)</f>
        <v/>
      </c>
      <c r="H61" s="72" t="str">
        <f>IF(G67=0,"",H55-H60)</f>
        <v/>
      </c>
      <c r="I61" s="71" t="str">
        <f>IF(AND(I11=0,I23=0,I51=0),"",I55-I60)</f>
        <v/>
      </c>
      <c r="J61" s="72" t="str">
        <f>IF(I67=0,"",J55-J60)</f>
        <v/>
      </c>
      <c r="K61" s="71" t="str">
        <f>IF(AND(K11=0,K23=0,K51=0),"",K55-K60)</f>
        <v/>
      </c>
      <c r="L61" s="72" t="str">
        <f>IF(K67=0,"",L55-L60)</f>
        <v/>
      </c>
      <c r="M61" s="71" t="str">
        <f>IF(AND(M11=0,M23=0,M51=0),"",M55-M60)</f>
        <v/>
      </c>
      <c r="N61" s="72" t="str">
        <f>IF(M67=0,"",N55-N60)</f>
        <v/>
      </c>
      <c r="O61" s="71" t="str">
        <f>IF(AND(O11=0,O23=0,O51=0),"",O55-O60)</f>
        <v/>
      </c>
      <c r="P61" s="72" t="str">
        <f>IF(O67=0,"",P55-P60)</f>
        <v/>
      </c>
      <c r="Q61" s="71" t="str">
        <f>IF(AND(Q11=0,Q23=0,Q51=0),"",Q55-Q60)</f>
        <v/>
      </c>
      <c r="R61" s="72" t="str">
        <f>IF(Q67=0,"",R55-R60)</f>
        <v/>
      </c>
      <c r="S61" s="72" t="str">
        <f>IF(AND(S11=0,S23=0,S51=0),"",S55-S60)</f>
        <v/>
      </c>
      <c r="T61" s="72" t="str">
        <f>IF(S67=0,"",T55-T60)</f>
        <v/>
      </c>
      <c r="U61" s="71" t="str">
        <f>IF(AND(U11=0,U23=0,U51=0),"",U55-U60)</f>
        <v/>
      </c>
      <c r="V61" s="72" t="str">
        <f>IF(U67=0,"",V55-V60)</f>
        <v/>
      </c>
      <c r="W61" s="71" t="str">
        <f>IF(AND(W11=0,W23=0,W51=0),"",W55-W60)</f>
        <v/>
      </c>
      <c r="X61" s="72" t="str">
        <f>IF(W67=0,"",X55-X60)</f>
        <v/>
      </c>
      <c r="Y61" s="71" t="str">
        <f>IF(AND(Y11=0,Y23=0,Y51=0),"",Y55-Y60)</f>
        <v/>
      </c>
      <c r="Z61" s="72" t="str">
        <f>IF(Y67=0,"",Z55-Z60)</f>
        <v/>
      </c>
      <c r="AA61" s="71" t="str">
        <f>IF(AND(AA11=0,AA23=0,AA51=0),"",AA55-AA60)</f>
        <v/>
      </c>
      <c r="AB61" s="73" t="str">
        <f>IF(AA67=0,"",AB55-AB60)</f>
        <v/>
      </c>
      <c r="AD61" s="71"/>
      <c r="AE61" s="73"/>
    </row>
    <row r="62" spans="1:31" ht="19.5" customHeight="1" x14ac:dyDescent="0.3">
      <c r="A62" s="109" t="s">
        <v>163</v>
      </c>
      <c r="B62" s="110"/>
      <c r="C62" s="111" t="str">
        <f>IF(AND(C11=0,C23=0,C51=0),"",IF(C55&lt;0,"Unterdeckung",IF(C55&lt;C60,"Warnung","OK")))</f>
        <v/>
      </c>
      <c r="D62" s="111" t="str">
        <f>IF(C67=0,"",IF(D55&lt;0,"Unterdeckung",IF(D55&lt;D60,"Warnung","OK")))</f>
        <v/>
      </c>
      <c r="E62" s="111" t="str">
        <f>IF(AND(E11=0,E23=0,E51=0),"",IF(E55&lt;0,"Unterdeckung",IF(E55&lt;E60,"Warnung","OK")))</f>
        <v/>
      </c>
      <c r="F62" s="111" t="str">
        <f>IF(E67=0,"",IF(F55&lt;0,"Unterdeckung",IF(F55&lt;F60,"Warnung","OK")))</f>
        <v/>
      </c>
      <c r="G62" s="111" t="str">
        <f>IF(AND(G11=0,G23=0,G51=0),"",IF(G55&lt;0,"Unterdeckung",IF(G55&lt;G60,"Warnung","OK")))</f>
        <v/>
      </c>
      <c r="H62" s="111" t="str">
        <f>IF(G67=0,"",IF(H55&lt;0,"Unterdeckung",IF(H55&lt;H60,"Warnung","OK")))</f>
        <v/>
      </c>
      <c r="I62" s="111" t="str">
        <f>IF(AND(I11=0,I23=0,I51=0),"",IF(I55&lt;0,"Unterdeckung",IF(I55&lt;I60,"Warnung","OK")))</f>
        <v/>
      </c>
      <c r="J62" s="111" t="str">
        <f>IF(I67=0,"",IF(J55&lt;0,"Unterdeckung",IF(J55&lt;J60,"Warnung","OK")))</f>
        <v/>
      </c>
      <c r="K62" s="111" t="str">
        <f>IF(AND(K11=0,K23=0,K51=0),"",IF(K55&lt;0,"Unterdeckung",IF(K55&lt;K60,"Warnung","OK")))</f>
        <v/>
      </c>
      <c r="L62" s="111" t="str">
        <f>IF(K67=0,"",IF(L55&lt;0,"Unterdeckung",IF(L55&lt;L60,"Warnung","OK")))</f>
        <v/>
      </c>
      <c r="M62" s="111" t="str">
        <f>IF(AND(M11=0,M23=0,M51=0),"",IF(M55&lt;0,"Unterdeckung",IF(M55&lt;M60,"Warnung","OK")))</f>
        <v/>
      </c>
      <c r="N62" s="111" t="str">
        <f>IF(M67=0,"",IF(N55&lt;0,"Unterdeckung",IF(N55&lt;N60,"Warnung","OK")))</f>
        <v/>
      </c>
      <c r="O62" s="111" t="str">
        <f>IF(AND(O11=0,O23=0,O51=0),"",IF(O55&lt;0,"Unterdeckung",IF(O55&lt;O60,"Warnung","OK")))</f>
        <v/>
      </c>
      <c r="P62" s="111" t="str">
        <f>IF(O67=0,"",IF(P55&lt;0,"Unterdeckung",IF(P55&lt;P60,"Warnung","OK")))</f>
        <v/>
      </c>
      <c r="Q62" s="111" t="str">
        <f>IF(AND(Q11=0,Q23=0,Q51=0),"",IF(Q55&lt;0,"Unterdeckung",IF(Q55&lt;Q60,"Warnung","OK")))</f>
        <v/>
      </c>
      <c r="R62" s="111" t="str">
        <f>IF(Q67=0,"",IF(R55&lt;0,"Unterdeckung",IF(R55&lt;R60,"Warnung","OK")))</f>
        <v/>
      </c>
      <c r="S62" s="111" t="str">
        <f>IF(AND(S11=0,S23=0,S51=0),"",IF(S55&lt;0,"Unterdeckung",IF(S55&lt;S60,"Warnung","OK")))</f>
        <v/>
      </c>
      <c r="T62" s="111" t="str">
        <f>IF(S67=0,"",IF(T55&lt;0,"Unterdeckung",IF(T55&lt;T60,"Warnung","OK")))</f>
        <v/>
      </c>
      <c r="U62" s="111" t="str">
        <f>IF(AND(U11=0,U23=0,U51=0),"",IF(U55&lt;0,"Unterdeckung",IF(U55&lt;U60,"Warnung","OK")))</f>
        <v/>
      </c>
      <c r="V62" s="111" t="str">
        <f>IF(U67=0,"",IF(V55&lt;0,"Unterdeckung",IF(V55&lt;V60,"Warnung","OK")))</f>
        <v/>
      </c>
      <c r="W62" s="111" t="str">
        <f>IF(AND(W11=0,W23=0,W51=0),"",IF(W55&lt;0,"Unterdeckung",IF(W55&lt;W60,"Warnung","OK")))</f>
        <v/>
      </c>
      <c r="X62" s="111" t="str">
        <f>IF(W67=0,"",IF(X55&lt;0,"Unterdeckung",IF(X55&lt;X60,"Warnung","OK")))</f>
        <v/>
      </c>
      <c r="Y62" s="111" t="str">
        <f>IF(AND(Y11=0,Y23=0,Y51=0),"",IF(Y55&lt;0,"Unterdeckung",IF(Y55&lt;Y60,"Warnung","OK")))</f>
        <v/>
      </c>
      <c r="Z62" s="111" t="str">
        <f>IF(Y67=0,"",IF(Z55&lt;0,"Unterdeckung",IF(Z55&lt;Z60,"Warnung","OK")))</f>
        <v/>
      </c>
      <c r="AA62" s="111" t="str">
        <f>IF(AND(AA11=0,AA23=0,AA51=0),"",IF(AA55&lt;0,"Unterdeckung",IF(AA55&lt;AA60,"Warnung","OK")))</f>
        <v/>
      </c>
      <c r="AB62" s="112" t="str">
        <f>IF(AA67=0,"",IF(AB55&lt;0,"Unterdeckung",IF(AB55&lt;AB60,"Warnung","OK")))</f>
        <v/>
      </c>
      <c r="AD62" s="113"/>
      <c r="AE62" s="114"/>
    </row>
    <row r="63" spans="1:31" ht="16.5" x14ac:dyDescent="0.3">
      <c r="A63" s="115"/>
      <c r="B63" s="115"/>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row>
    <row r="64" spans="1:31" ht="17.25" x14ac:dyDescent="0.3">
      <c r="A64" s="116" t="s">
        <v>164</v>
      </c>
      <c r="B64" s="117"/>
      <c r="C64" s="117"/>
      <c r="D64" s="117"/>
      <c r="E64" s="117"/>
      <c r="F64" s="11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row>
    <row r="65" spans="1:31" ht="16.5" x14ac:dyDescent="0.3">
      <c r="A65" s="115" t="s">
        <v>42</v>
      </c>
      <c r="B65" s="115"/>
      <c r="C65" s="118">
        <f>Setup!$C$9</f>
        <v>46174</v>
      </c>
      <c r="D65" s="115"/>
      <c r="E65" s="115"/>
      <c r="F65" s="115"/>
      <c r="G65" s="115"/>
      <c r="H65" s="115"/>
      <c r="I65" s="115"/>
      <c r="J65" s="115"/>
      <c r="K65" s="115"/>
      <c r="L65" s="115"/>
      <c r="M65" s="115"/>
      <c r="N65" s="115"/>
      <c r="O65" s="115"/>
      <c r="P65" s="115"/>
      <c r="Q65" s="115"/>
      <c r="R65" s="115"/>
      <c r="S65" s="115"/>
      <c r="T65" s="115"/>
      <c r="U65" s="115"/>
      <c r="V65" s="115"/>
      <c r="W65" s="115"/>
      <c r="X65" s="115"/>
      <c r="Y65" s="115"/>
      <c r="Z65" s="115"/>
      <c r="AA65" s="115"/>
      <c r="AB65" s="115"/>
      <c r="AC65" s="115"/>
      <c r="AD65" s="115"/>
      <c r="AE65" s="115"/>
    </row>
    <row r="66" spans="1:31" ht="16.5" x14ac:dyDescent="0.3">
      <c r="A66" s="115" t="s">
        <v>45</v>
      </c>
      <c r="B66" s="115"/>
      <c r="C66" s="119">
        <f>Setup!$C$12</f>
        <v>50000</v>
      </c>
      <c r="D66" s="115"/>
      <c r="E66" s="115"/>
      <c r="F66" s="115"/>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row>
    <row r="67" spans="1:31" ht="16.5" x14ac:dyDescent="0.3">
      <c r="A67" s="120" t="s">
        <v>165</v>
      </c>
      <c r="B67" s="115"/>
      <c r="C67" s="121">
        <f>IF(COUNT(D14:D21,D27:D29,D31:D32,D34:D39,D42:D44,D46:D49)&gt;0,1,0)</f>
        <v>0</v>
      </c>
      <c r="D67" s="115"/>
      <c r="E67" s="121">
        <f>IF(COUNT(F14:F21,F27:F29,F31:F32,F34:F39,F42:F44,F46:F49)&gt;0,1,0)</f>
        <v>0</v>
      </c>
      <c r="F67" s="115"/>
      <c r="G67" s="121">
        <f>IF(COUNT(H14:H21,H27:H29,H31:H32,H34:H39,H42:H44,H46:H49)&gt;0,1,0)</f>
        <v>0</v>
      </c>
      <c r="H67" s="115"/>
      <c r="I67" s="121">
        <f>IF(COUNT(J14:J21,J27:J29,J31:J32,J34:J39,J42:J44,J46:J49)&gt;0,1,0)</f>
        <v>0</v>
      </c>
      <c r="J67" s="115"/>
      <c r="K67" s="121">
        <f>IF(COUNT(L14:L21,L27:L29,L31:L32,L34:L39,L42:L44,L46:L49)&gt;0,1,0)</f>
        <v>0</v>
      </c>
      <c r="L67" s="115"/>
      <c r="M67" s="121">
        <f>IF(COUNT(N14:N21,N27:N29,N31:N32,N34:N39,N42:N44,N46:N49)&gt;0,1,0)</f>
        <v>0</v>
      </c>
      <c r="N67" s="115"/>
      <c r="O67" s="121">
        <f>IF(COUNT(P14:P21,P27:P29,P31:P32,P34:P39,P42:P44,P46:P49)&gt;0,1,0)</f>
        <v>0</v>
      </c>
      <c r="P67" s="115"/>
      <c r="Q67" s="121">
        <f>IF(COUNT(R14:R21,R27:R29,R31:R32,R34:R39,R42:R44,R46:R49)&gt;0,1,0)</f>
        <v>0</v>
      </c>
      <c r="R67" s="115"/>
      <c r="S67" s="121">
        <f>IF(COUNT(T14:T21,T27:T29,T31:T32,T34:T39,T42:T44,T46:T49)&gt;0,1,0)</f>
        <v>0</v>
      </c>
      <c r="T67" s="115"/>
      <c r="U67" s="121">
        <f>IF(COUNT(V14:V21,V27:V29,V31:V32,V34:V39,V42:V44,V46:V49)&gt;0,1,0)</f>
        <v>0</v>
      </c>
      <c r="V67" s="115"/>
      <c r="W67" s="121">
        <f>IF(COUNT(X14:X21,X27:X29,X31:X32,X34:X39,X42:X44,X46:X49)&gt;0,1,0)</f>
        <v>0</v>
      </c>
      <c r="X67" s="115"/>
      <c r="Y67" s="121">
        <f>IF(COUNT(Z14:Z21,Z27:Z29,Z31:Z32,Z34:Z39,Z42:Z44,Z46:Z49)&gt;0,1,0)</f>
        <v>0</v>
      </c>
      <c r="Z67" s="115"/>
      <c r="AA67" s="121">
        <f>IF(COUNT(AB14:AB21,AB27:AB29,AB31:AB32,AB34:AB39,AB42:AB44,AB46:AB49)&gt;0,1,0)</f>
        <v>0</v>
      </c>
      <c r="AB67" s="115"/>
      <c r="AC67" s="115"/>
      <c r="AD67" s="115"/>
      <c r="AE67" s="115"/>
    </row>
    <row r="68" spans="1:31" ht="16.5" x14ac:dyDescent="0.3">
      <c r="A68" s="122" t="s">
        <v>166</v>
      </c>
      <c r="B68" s="115"/>
      <c r="C68" s="123">
        <f t="shared" ref="C68:AB68" si="11">C23-SUM(C14:C21)+C51-SUM(C27:C29,C31:C32,C34:C39,C42:C44,C46:C49)</f>
        <v>0</v>
      </c>
      <c r="D68" s="123">
        <f t="shared" si="11"/>
        <v>0</v>
      </c>
      <c r="E68" s="123">
        <f t="shared" si="11"/>
        <v>0</v>
      </c>
      <c r="F68" s="123">
        <f t="shared" si="11"/>
        <v>0</v>
      </c>
      <c r="G68" s="123">
        <f t="shared" si="11"/>
        <v>0</v>
      </c>
      <c r="H68" s="123">
        <f t="shared" si="11"/>
        <v>0</v>
      </c>
      <c r="I68" s="123">
        <f t="shared" si="11"/>
        <v>0</v>
      </c>
      <c r="J68" s="123">
        <f t="shared" si="11"/>
        <v>0</v>
      </c>
      <c r="K68" s="123">
        <f t="shared" si="11"/>
        <v>0</v>
      </c>
      <c r="L68" s="123">
        <f t="shared" si="11"/>
        <v>0</v>
      </c>
      <c r="M68" s="123">
        <f t="shared" si="11"/>
        <v>0</v>
      </c>
      <c r="N68" s="123">
        <f t="shared" si="11"/>
        <v>0</v>
      </c>
      <c r="O68" s="123">
        <f t="shared" si="11"/>
        <v>0</v>
      </c>
      <c r="P68" s="123">
        <f t="shared" si="11"/>
        <v>0</v>
      </c>
      <c r="Q68" s="123">
        <f t="shared" si="11"/>
        <v>0</v>
      </c>
      <c r="R68" s="123">
        <f t="shared" si="11"/>
        <v>0</v>
      </c>
      <c r="S68" s="123">
        <f t="shared" si="11"/>
        <v>0</v>
      </c>
      <c r="T68" s="123">
        <f t="shared" si="11"/>
        <v>0</v>
      </c>
      <c r="U68" s="123">
        <f t="shared" si="11"/>
        <v>0</v>
      </c>
      <c r="V68" s="123">
        <f t="shared" si="11"/>
        <v>0</v>
      </c>
      <c r="W68" s="123">
        <f t="shared" si="11"/>
        <v>0</v>
      </c>
      <c r="X68" s="123">
        <f t="shared" si="11"/>
        <v>0</v>
      </c>
      <c r="Y68" s="123">
        <f t="shared" si="11"/>
        <v>0</v>
      </c>
      <c r="Z68" s="123">
        <f t="shared" si="11"/>
        <v>0</v>
      </c>
      <c r="AA68" s="123">
        <f t="shared" si="11"/>
        <v>0</v>
      </c>
      <c r="AB68" s="123">
        <f t="shared" si="11"/>
        <v>0</v>
      </c>
      <c r="AC68" s="115"/>
      <c r="AD68" s="115"/>
      <c r="AE68" s="115"/>
    </row>
    <row r="69" spans="1:31" ht="16.5" x14ac:dyDescent="0.3">
      <c r="A69" s="124" t="s">
        <v>167</v>
      </c>
      <c r="B69" s="115"/>
      <c r="C69" s="125">
        <f>SUMPRODUCT(ABS(C68:AB68))</f>
        <v>0</v>
      </c>
      <c r="D69" s="115"/>
      <c r="E69" s="115"/>
      <c r="F69" s="115"/>
      <c r="G69" s="115"/>
      <c r="H69" s="115"/>
      <c r="I69" s="115"/>
      <c r="J69" s="115"/>
      <c r="K69" s="115"/>
      <c r="L69" s="115"/>
      <c r="M69" s="115"/>
      <c r="N69" s="115"/>
      <c r="O69" s="115"/>
      <c r="P69" s="115"/>
      <c r="Q69" s="115"/>
      <c r="R69" s="115"/>
      <c r="S69" s="115"/>
      <c r="T69" s="115"/>
      <c r="U69" s="115"/>
      <c r="V69" s="115"/>
      <c r="W69" s="115"/>
      <c r="X69" s="115"/>
      <c r="Y69" s="115"/>
      <c r="Z69" s="115"/>
      <c r="AA69" s="115"/>
      <c r="AB69" s="115"/>
      <c r="AC69" s="115"/>
      <c r="AD69" s="115"/>
      <c r="AE69" s="115"/>
    </row>
  </sheetData>
  <sheetProtection algorithmName="SHA-512" hashValue="MbuG18Lm3+aGh0vaRck5uj/Tl+9LTV5550gpVun6t3CRiSlr9Xzet/Hg8VoX0pfk8dAQ7ebB73XX79K3h4YPJg==" saltValue="W6VtdxW8iGswaJy7b2SLdw==" spinCount="100000" sheet="1" objects="1" scenarios="1"/>
  <mergeCells count="42">
    <mergeCell ref="W5:X5"/>
    <mergeCell ref="Y5:Z5"/>
    <mergeCell ref="AA5:AB5"/>
    <mergeCell ref="M5:N5"/>
    <mergeCell ref="O5:P5"/>
    <mergeCell ref="Q5:R5"/>
    <mergeCell ref="S5:T5"/>
    <mergeCell ref="U5:V5"/>
    <mergeCell ref="C5:D5"/>
    <mergeCell ref="E5:F5"/>
    <mergeCell ref="G5:H5"/>
    <mergeCell ref="I5:J5"/>
    <mergeCell ref="K5:L5"/>
    <mergeCell ref="AD3:AE3"/>
    <mergeCell ref="C4:D4"/>
    <mergeCell ref="E4:F4"/>
    <mergeCell ref="G4:H4"/>
    <mergeCell ref="I4:J4"/>
    <mergeCell ref="K4:L4"/>
    <mergeCell ref="M4:N4"/>
    <mergeCell ref="O4:P4"/>
    <mergeCell ref="Q4:R4"/>
    <mergeCell ref="S4:T4"/>
    <mergeCell ref="U4:V4"/>
    <mergeCell ref="W4:X4"/>
    <mergeCell ref="Y4:Z4"/>
    <mergeCell ref="AA4:AB4"/>
    <mergeCell ref="A1:AB1"/>
    <mergeCell ref="A2:B3"/>
    <mergeCell ref="C3:D3"/>
    <mergeCell ref="E3:F3"/>
    <mergeCell ref="G3:H3"/>
    <mergeCell ref="I3:J3"/>
    <mergeCell ref="K3:L3"/>
    <mergeCell ref="M3:N3"/>
    <mergeCell ref="O3:P3"/>
    <mergeCell ref="Q3:R3"/>
    <mergeCell ref="S3:T3"/>
    <mergeCell ref="U3:V3"/>
    <mergeCell ref="W3:X3"/>
    <mergeCell ref="Y3:Z3"/>
    <mergeCell ref="AA3:AB3"/>
  </mergeCells>
  <conditionalFormatting sqref="C69">
    <cfRule type="cellIs" dxfId="18" priority="7" operator="notEqual">
      <formula>0</formula>
    </cfRule>
  </conditionalFormatting>
  <conditionalFormatting sqref="C55:AB55">
    <cfRule type="expression" dxfId="17" priority="2">
      <formula>C55&lt;0</formula>
    </cfRule>
  </conditionalFormatting>
  <conditionalFormatting sqref="C61:AB61">
    <cfRule type="cellIs" dxfId="16" priority="3" operator="lessThan">
      <formula>0</formula>
    </cfRule>
  </conditionalFormatting>
  <conditionalFormatting sqref="C62:AB62">
    <cfRule type="cellIs" dxfId="15" priority="4" operator="equal">
      <formula>"Unterdeckung"</formula>
    </cfRule>
    <cfRule type="cellIs" dxfId="14" priority="5" operator="equal">
      <formula>"Warnung"</formula>
    </cfRule>
  </conditionalFormatting>
  <conditionalFormatting sqref="C68:AB68">
    <cfRule type="cellIs" dxfId="13" priority="6" operator="notEqual">
      <formula>0</formula>
    </cfRule>
  </conditionalFormatting>
  <pageMargins left="0.75" right="0.75" top="1" bottom="1" header="0.511811023622047" footer="0.5"/>
  <pageSetup paperSize="9" fitToWidth="0" orientation="landscape" horizontalDpi="300" verticalDpi="300"/>
  <headerFooter>
    <oddFooter>&amp;LCorporate Finance Manufaktur · www.cf-manufaktur.com&amp;RSeite &amp;P von &amp;N</oddFooter>
  </headerFooter>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33"/>
  <sheetViews>
    <sheetView showGridLines="0" zoomScaleNormal="100" workbookViewId="0">
      <pane xSplit="2" ySplit="10" topLeftCell="C11" activePane="bottomRight" state="frozen"/>
      <selection pane="topRight" activeCell="C1" sqref="C1"/>
      <selection pane="bottomLeft" activeCell="A11" sqref="A11"/>
      <selection pane="bottomRight" activeCell="F18" sqref="F18"/>
    </sheetView>
  </sheetViews>
  <sheetFormatPr defaultColWidth="8.7109375" defaultRowHeight="15" customHeight="1" x14ac:dyDescent="0.25"/>
  <cols>
    <col min="1" max="1" width="3" customWidth="1"/>
    <col min="2" max="2" width="36" customWidth="1"/>
    <col min="3" max="3" width="19" customWidth="1"/>
    <col min="4" max="15" width="17" customWidth="1"/>
  </cols>
  <sheetData>
    <row r="1" spans="1:15" ht="39.75" customHeight="1" x14ac:dyDescent="0.25">
      <c r="A1" s="41" t="s">
        <v>168</v>
      </c>
      <c r="B1" s="42"/>
      <c r="C1" s="42"/>
      <c r="D1" s="42"/>
      <c r="E1" s="42"/>
      <c r="F1" s="42"/>
      <c r="G1" s="42"/>
      <c r="H1" s="42"/>
      <c r="I1" s="42"/>
      <c r="J1" s="42"/>
      <c r="K1" s="42"/>
      <c r="L1" s="42"/>
      <c r="M1" s="42"/>
      <c r="N1" s="42"/>
      <c r="O1" s="43"/>
    </row>
    <row r="3" spans="1:15" ht="21.75" customHeight="1" x14ac:dyDescent="0.25">
      <c r="B3" s="44" t="s">
        <v>169</v>
      </c>
      <c r="C3" s="44"/>
      <c r="D3" s="44"/>
      <c r="E3" s="44"/>
      <c r="F3" s="44"/>
    </row>
    <row r="4" spans="1:15" ht="16.5" x14ac:dyDescent="0.3">
      <c r="B4" s="46" t="s">
        <v>170</v>
      </c>
      <c r="C4" s="126">
        <f>Vorlage!C11</f>
        <v>0</v>
      </c>
    </row>
    <row r="5" spans="1:15" ht="16.5" x14ac:dyDescent="0.3">
      <c r="B5" s="46" t="s">
        <v>45</v>
      </c>
      <c r="C5" s="126">
        <f>Setup!$C$12</f>
        <v>50000</v>
      </c>
    </row>
    <row r="6" spans="1:15" ht="16.5" x14ac:dyDescent="0.3">
      <c r="B6" s="46" t="s">
        <v>171</v>
      </c>
      <c r="C6" s="127">
        <f>Setup!$C$17</f>
        <v>0.9</v>
      </c>
    </row>
    <row r="7" spans="1:15" ht="16.5" x14ac:dyDescent="0.3">
      <c r="B7" s="46" t="s">
        <v>172</v>
      </c>
      <c r="C7" s="127">
        <f>Setup!$D$17</f>
        <v>1.05</v>
      </c>
    </row>
    <row r="9" spans="1:15" ht="21.75" customHeight="1" x14ac:dyDescent="0.25">
      <c r="B9" s="44" t="s">
        <v>173</v>
      </c>
      <c r="C9" s="44"/>
      <c r="D9" s="44"/>
      <c r="E9" s="44"/>
      <c r="F9" s="44"/>
      <c r="G9" s="44"/>
      <c r="H9" s="44"/>
      <c r="I9" s="44"/>
      <c r="J9" s="44"/>
      <c r="K9" s="44"/>
      <c r="L9" s="44"/>
      <c r="M9" s="44"/>
      <c r="N9" s="44"/>
      <c r="O9" s="44"/>
    </row>
    <row r="10" spans="1:15" ht="30" customHeight="1" x14ac:dyDescent="0.25">
      <c r="B10" s="128" t="s">
        <v>174</v>
      </c>
      <c r="C10" s="128" t="s">
        <v>175</v>
      </c>
      <c r="D10" s="128" t="s">
        <v>176</v>
      </c>
      <c r="E10" s="128" t="s">
        <v>177</v>
      </c>
      <c r="F10" s="128" t="s">
        <v>178</v>
      </c>
      <c r="G10" s="128" t="s">
        <v>179</v>
      </c>
      <c r="H10" s="128" t="s">
        <v>180</v>
      </c>
      <c r="I10" s="128" t="s">
        <v>181</v>
      </c>
      <c r="J10" s="128" t="s">
        <v>182</v>
      </c>
      <c r="K10" s="128" t="s">
        <v>183</v>
      </c>
      <c r="L10" s="128" t="s">
        <v>163</v>
      </c>
      <c r="M10" s="128" t="s">
        <v>184</v>
      </c>
      <c r="N10" s="128" t="s">
        <v>185</v>
      </c>
    </row>
    <row r="11" spans="1:15" x14ac:dyDescent="0.25">
      <c r="B11" s="129">
        <f>Vorlage!C3</f>
        <v>1</v>
      </c>
      <c r="C11" s="130">
        <f>Vorlage!C4</f>
        <v>46174</v>
      </c>
      <c r="D11" s="131">
        <f>Vorlage!C23</f>
        <v>0</v>
      </c>
      <c r="E11" s="132" t="str">
        <f>IF(Vorlage!C67=0,"",Vorlage!D23)</f>
        <v/>
      </c>
      <c r="F11" s="131">
        <f>Vorlage!C51</f>
        <v>0</v>
      </c>
      <c r="G11" s="132" t="str">
        <f>IF(Vorlage!C67=0,"",Vorlage!D51)</f>
        <v/>
      </c>
      <c r="H11" s="131" t="str">
        <f>Vorlage!C53</f>
        <v/>
      </c>
      <c r="I11" s="131" t="str">
        <f>Vorlage!C55</f>
        <v/>
      </c>
      <c r="J11" s="132" t="e">
        <f>IF(Vorlage!C67=0,NA(),Vorlage!D55)</f>
        <v>#N/A</v>
      </c>
      <c r="K11" s="132">
        <f t="shared" ref="K11:K23" si="0">$C$5</f>
        <v>50000</v>
      </c>
      <c r="L11" s="133" t="str">
        <f>Vorlage!C62</f>
        <v/>
      </c>
      <c r="M11" s="134">
        <f>$C$4+D11*$C$6-F11*$C$7</f>
        <v>0</v>
      </c>
      <c r="N11" s="131" t="str">
        <f>Vorlage!C58</f>
        <v/>
      </c>
    </row>
    <row r="12" spans="1:15" x14ac:dyDescent="0.25">
      <c r="B12" s="135">
        <f>Vorlage!E3</f>
        <v>2</v>
      </c>
      <c r="C12" s="136">
        <f>Vorlage!E4</f>
        <v>46181</v>
      </c>
      <c r="D12" s="137">
        <f>Vorlage!E23</f>
        <v>0</v>
      </c>
      <c r="E12" s="138" t="str">
        <f>IF(Vorlage!E67=0,"",Vorlage!F23)</f>
        <v/>
      </c>
      <c r="F12" s="137">
        <f>Vorlage!E51</f>
        <v>0</v>
      </c>
      <c r="G12" s="138" t="str">
        <f>IF(Vorlage!E67=0,"",Vorlage!F51)</f>
        <v/>
      </c>
      <c r="H12" s="137" t="str">
        <f>Vorlage!E53</f>
        <v/>
      </c>
      <c r="I12" s="137" t="str">
        <f>Vorlage!E55</f>
        <v/>
      </c>
      <c r="J12" s="138" t="e">
        <f>IF(Vorlage!E67=0,NA(),Vorlage!F55)</f>
        <v>#N/A</v>
      </c>
      <c r="K12" s="138">
        <f t="shared" si="0"/>
        <v>50000</v>
      </c>
      <c r="L12" s="139" t="str">
        <f>Vorlage!E62</f>
        <v/>
      </c>
      <c r="M12" s="140">
        <f t="shared" ref="M12:M23" si="1">N(M11)+D12*$C$6-F12*$C$7</f>
        <v>0</v>
      </c>
      <c r="N12" s="137" t="str">
        <f>Vorlage!E58</f>
        <v/>
      </c>
    </row>
    <row r="13" spans="1:15" x14ac:dyDescent="0.25">
      <c r="B13" s="129">
        <f>Vorlage!G3</f>
        <v>3</v>
      </c>
      <c r="C13" s="130">
        <f>Vorlage!G4</f>
        <v>46188</v>
      </c>
      <c r="D13" s="131">
        <f>Vorlage!G23</f>
        <v>0</v>
      </c>
      <c r="E13" s="132" t="str">
        <f>IF(Vorlage!G67=0,"",Vorlage!H23)</f>
        <v/>
      </c>
      <c r="F13" s="131">
        <f>Vorlage!G51</f>
        <v>0</v>
      </c>
      <c r="G13" s="132" t="str">
        <f>IF(Vorlage!G67=0,"",Vorlage!H51)</f>
        <v/>
      </c>
      <c r="H13" s="131" t="str">
        <f>Vorlage!G53</f>
        <v/>
      </c>
      <c r="I13" s="131" t="str">
        <f>Vorlage!G55</f>
        <v/>
      </c>
      <c r="J13" s="132" t="e">
        <f>IF(Vorlage!G67=0,NA(),Vorlage!H55)</f>
        <v>#N/A</v>
      </c>
      <c r="K13" s="132">
        <f t="shared" si="0"/>
        <v>50000</v>
      </c>
      <c r="L13" s="133" t="str">
        <f>Vorlage!G62</f>
        <v/>
      </c>
      <c r="M13" s="134">
        <f t="shared" si="1"/>
        <v>0</v>
      </c>
      <c r="N13" s="131" t="str">
        <f>Vorlage!G58</f>
        <v/>
      </c>
    </row>
    <row r="14" spans="1:15" x14ac:dyDescent="0.25">
      <c r="B14" s="135">
        <f>Vorlage!I3</f>
        <v>4</v>
      </c>
      <c r="C14" s="136">
        <f>Vorlage!I4</f>
        <v>46195</v>
      </c>
      <c r="D14" s="137">
        <f>Vorlage!I23</f>
        <v>0</v>
      </c>
      <c r="E14" s="138" t="str">
        <f>IF(Vorlage!I67=0,"",Vorlage!J23)</f>
        <v/>
      </c>
      <c r="F14" s="137">
        <f>Vorlage!I51</f>
        <v>0</v>
      </c>
      <c r="G14" s="138" t="str">
        <f>IF(Vorlage!I67=0,"",Vorlage!J51)</f>
        <v/>
      </c>
      <c r="H14" s="137" t="str">
        <f>Vorlage!I53</f>
        <v/>
      </c>
      <c r="I14" s="137" t="str">
        <f>Vorlage!I55</f>
        <v/>
      </c>
      <c r="J14" s="138" t="e">
        <f>IF(Vorlage!I67=0,NA(),Vorlage!J55)</f>
        <v>#N/A</v>
      </c>
      <c r="K14" s="138">
        <f t="shared" si="0"/>
        <v>50000</v>
      </c>
      <c r="L14" s="139" t="str">
        <f>Vorlage!I62</f>
        <v/>
      </c>
      <c r="M14" s="140">
        <f t="shared" si="1"/>
        <v>0</v>
      </c>
      <c r="N14" s="137" t="str">
        <f>Vorlage!I58</f>
        <v/>
      </c>
    </row>
    <row r="15" spans="1:15" x14ac:dyDescent="0.25">
      <c r="B15" s="129">
        <f>Vorlage!K3</f>
        <v>5</v>
      </c>
      <c r="C15" s="130">
        <f>Vorlage!K4</f>
        <v>46202</v>
      </c>
      <c r="D15" s="131">
        <f>Vorlage!K23</f>
        <v>0</v>
      </c>
      <c r="E15" s="132" t="str">
        <f>IF(Vorlage!K67=0,"",Vorlage!L23)</f>
        <v/>
      </c>
      <c r="F15" s="131">
        <f>Vorlage!K51</f>
        <v>0</v>
      </c>
      <c r="G15" s="132" t="str">
        <f>IF(Vorlage!K67=0,"",Vorlage!L51)</f>
        <v/>
      </c>
      <c r="H15" s="131" t="str">
        <f>Vorlage!K53</f>
        <v/>
      </c>
      <c r="I15" s="131" t="str">
        <f>Vorlage!K55</f>
        <v/>
      </c>
      <c r="J15" s="132" t="e">
        <f>IF(Vorlage!K67=0,NA(),Vorlage!L55)</f>
        <v>#N/A</v>
      </c>
      <c r="K15" s="132">
        <f t="shared" si="0"/>
        <v>50000</v>
      </c>
      <c r="L15" s="133" t="str">
        <f>Vorlage!K62</f>
        <v/>
      </c>
      <c r="M15" s="134">
        <f t="shared" si="1"/>
        <v>0</v>
      </c>
      <c r="N15" s="131" t="str">
        <f>Vorlage!K58</f>
        <v/>
      </c>
    </row>
    <row r="16" spans="1:15" x14ac:dyDescent="0.25">
      <c r="B16" s="135">
        <f>Vorlage!M3</f>
        <v>6</v>
      </c>
      <c r="C16" s="136">
        <f>Vorlage!M4</f>
        <v>46209</v>
      </c>
      <c r="D16" s="137">
        <f>Vorlage!M23</f>
        <v>0</v>
      </c>
      <c r="E16" s="138" t="str">
        <f>IF(Vorlage!M67=0,"",Vorlage!N23)</f>
        <v/>
      </c>
      <c r="F16" s="137">
        <f>Vorlage!M51</f>
        <v>0</v>
      </c>
      <c r="G16" s="138" t="str">
        <f>IF(Vorlage!M67=0,"",Vorlage!N51)</f>
        <v/>
      </c>
      <c r="H16" s="137" t="str">
        <f>Vorlage!M53</f>
        <v/>
      </c>
      <c r="I16" s="137" t="str">
        <f>Vorlage!M55</f>
        <v/>
      </c>
      <c r="J16" s="138" t="e">
        <f>IF(Vorlage!M67=0,NA(),Vorlage!N55)</f>
        <v>#N/A</v>
      </c>
      <c r="K16" s="138">
        <f t="shared" si="0"/>
        <v>50000</v>
      </c>
      <c r="L16" s="139" t="str">
        <f>Vorlage!M62</f>
        <v/>
      </c>
      <c r="M16" s="140">
        <f t="shared" si="1"/>
        <v>0</v>
      </c>
      <c r="N16" s="137" t="str">
        <f>Vorlage!M58</f>
        <v/>
      </c>
    </row>
    <row r="17" spans="2:14" x14ac:dyDescent="0.25">
      <c r="B17" s="129">
        <f>Vorlage!O3</f>
        <v>7</v>
      </c>
      <c r="C17" s="130">
        <f>Vorlage!O4</f>
        <v>46216</v>
      </c>
      <c r="D17" s="131">
        <f>Vorlage!O23</f>
        <v>0</v>
      </c>
      <c r="E17" s="132" t="str">
        <f>IF(Vorlage!O67=0,"",Vorlage!P23)</f>
        <v/>
      </c>
      <c r="F17" s="131">
        <f>Vorlage!O51</f>
        <v>0</v>
      </c>
      <c r="G17" s="132" t="str">
        <f>IF(Vorlage!O67=0,"",Vorlage!P51)</f>
        <v/>
      </c>
      <c r="H17" s="131" t="str">
        <f>Vorlage!O53</f>
        <v/>
      </c>
      <c r="I17" s="131" t="str">
        <f>Vorlage!O55</f>
        <v/>
      </c>
      <c r="J17" s="132" t="e">
        <f>IF(Vorlage!O67=0,NA(),Vorlage!P55)</f>
        <v>#N/A</v>
      </c>
      <c r="K17" s="132">
        <f t="shared" si="0"/>
        <v>50000</v>
      </c>
      <c r="L17" s="133" t="str">
        <f>Vorlage!O62</f>
        <v/>
      </c>
      <c r="M17" s="134">
        <f t="shared" si="1"/>
        <v>0</v>
      </c>
      <c r="N17" s="131" t="str">
        <f>Vorlage!O58</f>
        <v/>
      </c>
    </row>
    <row r="18" spans="2:14" x14ac:dyDescent="0.25">
      <c r="B18" s="135">
        <f>Vorlage!Q3</f>
        <v>8</v>
      </c>
      <c r="C18" s="136">
        <f>Vorlage!Q4</f>
        <v>46223</v>
      </c>
      <c r="D18" s="137">
        <f>Vorlage!Q23</f>
        <v>0</v>
      </c>
      <c r="E18" s="138" t="str">
        <f>IF(Vorlage!Q67=0,"",Vorlage!R23)</f>
        <v/>
      </c>
      <c r="F18" s="137">
        <f>Vorlage!Q51</f>
        <v>0</v>
      </c>
      <c r="G18" s="138" t="str">
        <f>IF(Vorlage!Q67=0,"",Vorlage!R51)</f>
        <v/>
      </c>
      <c r="H18" s="137" t="str">
        <f>Vorlage!Q53</f>
        <v/>
      </c>
      <c r="I18" s="137" t="str">
        <f>Vorlage!Q55</f>
        <v/>
      </c>
      <c r="J18" s="138" t="e">
        <f>IF(Vorlage!Q67=0,NA(),Vorlage!R55)</f>
        <v>#N/A</v>
      </c>
      <c r="K18" s="138">
        <f t="shared" si="0"/>
        <v>50000</v>
      </c>
      <c r="L18" s="139" t="str">
        <f>Vorlage!Q62</f>
        <v/>
      </c>
      <c r="M18" s="140">
        <f t="shared" si="1"/>
        <v>0</v>
      </c>
      <c r="N18" s="137" t="str">
        <f>Vorlage!Q58</f>
        <v/>
      </c>
    </row>
    <row r="19" spans="2:14" x14ac:dyDescent="0.25">
      <c r="B19" s="129">
        <f>Vorlage!S3</f>
        <v>9</v>
      </c>
      <c r="C19" s="130">
        <f>Vorlage!S4</f>
        <v>46230</v>
      </c>
      <c r="D19" s="131">
        <f>Vorlage!S23</f>
        <v>0</v>
      </c>
      <c r="E19" s="132" t="str">
        <f>IF(Vorlage!S67=0,"",Vorlage!T23)</f>
        <v/>
      </c>
      <c r="F19" s="131">
        <f>Vorlage!S51</f>
        <v>0</v>
      </c>
      <c r="G19" s="132" t="str">
        <f>IF(Vorlage!S67=0,"",Vorlage!T51)</f>
        <v/>
      </c>
      <c r="H19" s="131" t="str">
        <f>Vorlage!S53</f>
        <v/>
      </c>
      <c r="I19" s="131" t="str">
        <f>Vorlage!S55</f>
        <v/>
      </c>
      <c r="J19" s="132" t="e">
        <f>IF(Vorlage!S67=0,NA(),Vorlage!T55)</f>
        <v>#N/A</v>
      </c>
      <c r="K19" s="132">
        <f t="shared" si="0"/>
        <v>50000</v>
      </c>
      <c r="L19" s="133" t="str">
        <f>Vorlage!S62</f>
        <v/>
      </c>
      <c r="M19" s="134">
        <f t="shared" si="1"/>
        <v>0</v>
      </c>
      <c r="N19" s="131" t="str">
        <f>Vorlage!S58</f>
        <v/>
      </c>
    </row>
    <row r="20" spans="2:14" x14ac:dyDescent="0.25">
      <c r="B20" s="135">
        <f>Vorlage!U3</f>
        <v>10</v>
      </c>
      <c r="C20" s="136">
        <f>Vorlage!U4</f>
        <v>46237</v>
      </c>
      <c r="D20" s="137">
        <f>Vorlage!U23</f>
        <v>0</v>
      </c>
      <c r="E20" s="138" t="str">
        <f>IF(Vorlage!U67=0,"",Vorlage!V23)</f>
        <v/>
      </c>
      <c r="F20" s="137">
        <f>Vorlage!U51</f>
        <v>0</v>
      </c>
      <c r="G20" s="138" t="str">
        <f>IF(Vorlage!U67=0,"",Vorlage!V51)</f>
        <v/>
      </c>
      <c r="H20" s="137" t="str">
        <f>Vorlage!U53</f>
        <v/>
      </c>
      <c r="I20" s="137" t="str">
        <f>Vorlage!U55</f>
        <v/>
      </c>
      <c r="J20" s="138" t="e">
        <f>IF(Vorlage!U67=0,NA(),Vorlage!V55)</f>
        <v>#N/A</v>
      </c>
      <c r="K20" s="138">
        <f t="shared" si="0"/>
        <v>50000</v>
      </c>
      <c r="L20" s="139" t="str">
        <f>Vorlage!U62</f>
        <v/>
      </c>
      <c r="M20" s="140">
        <f t="shared" si="1"/>
        <v>0</v>
      </c>
      <c r="N20" s="137" t="str">
        <f>Vorlage!U58</f>
        <v/>
      </c>
    </row>
    <row r="21" spans="2:14" x14ac:dyDescent="0.25">
      <c r="B21" s="129">
        <f>Vorlage!W3</f>
        <v>11</v>
      </c>
      <c r="C21" s="130">
        <f>Vorlage!W4</f>
        <v>46244</v>
      </c>
      <c r="D21" s="131">
        <f>Vorlage!W23</f>
        <v>0</v>
      </c>
      <c r="E21" s="132" t="str">
        <f>IF(Vorlage!W67=0,"",Vorlage!X23)</f>
        <v/>
      </c>
      <c r="F21" s="131">
        <f>Vorlage!W51</f>
        <v>0</v>
      </c>
      <c r="G21" s="132" t="str">
        <f>IF(Vorlage!W67=0,"",Vorlage!X51)</f>
        <v/>
      </c>
      <c r="H21" s="131" t="str">
        <f>Vorlage!W53</f>
        <v/>
      </c>
      <c r="I21" s="131" t="str">
        <f>Vorlage!W55</f>
        <v/>
      </c>
      <c r="J21" s="132" t="e">
        <f>IF(Vorlage!W67=0,NA(),Vorlage!X55)</f>
        <v>#N/A</v>
      </c>
      <c r="K21" s="132">
        <f t="shared" si="0"/>
        <v>50000</v>
      </c>
      <c r="L21" s="133" t="str">
        <f>Vorlage!W62</f>
        <v/>
      </c>
      <c r="M21" s="134">
        <f t="shared" si="1"/>
        <v>0</v>
      </c>
      <c r="N21" s="131" t="str">
        <f>Vorlage!W58</f>
        <v/>
      </c>
    </row>
    <row r="22" spans="2:14" x14ac:dyDescent="0.25">
      <c r="B22" s="135">
        <f>Vorlage!Y3</f>
        <v>12</v>
      </c>
      <c r="C22" s="136">
        <f>Vorlage!Y4</f>
        <v>46251</v>
      </c>
      <c r="D22" s="137">
        <f>Vorlage!Y23</f>
        <v>0</v>
      </c>
      <c r="E22" s="138" t="str">
        <f>IF(Vorlage!Y67=0,"",Vorlage!Z23)</f>
        <v/>
      </c>
      <c r="F22" s="137">
        <f>Vorlage!Y51</f>
        <v>0</v>
      </c>
      <c r="G22" s="138" t="str">
        <f>IF(Vorlage!Y67=0,"",Vorlage!Z51)</f>
        <v/>
      </c>
      <c r="H22" s="137" t="str">
        <f>Vorlage!Y53</f>
        <v/>
      </c>
      <c r="I22" s="137" t="str">
        <f>Vorlage!Y55</f>
        <v/>
      </c>
      <c r="J22" s="138" t="e">
        <f>IF(Vorlage!Y67=0,NA(),Vorlage!Z55)</f>
        <v>#N/A</v>
      </c>
      <c r="K22" s="138">
        <f t="shared" si="0"/>
        <v>50000</v>
      </c>
      <c r="L22" s="139" t="str">
        <f>Vorlage!Y62</f>
        <v/>
      </c>
      <c r="M22" s="140">
        <f t="shared" si="1"/>
        <v>0</v>
      </c>
      <c r="N22" s="137" t="str">
        <f>Vorlage!Y58</f>
        <v/>
      </c>
    </row>
    <row r="23" spans="2:14" x14ac:dyDescent="0.25">
      <c r="B23" s="129">
        <f>Vorlage!AA3</f>
        <v>13</v>
      </c>
      <c r="C23" s="130">
        <f>Vorlage!AA4</f>
        <v>46258</v>
      </c>
      <c r="D23" s="131">
        <f>Vorlage!AA23</f>
        <v>0</v>
      </c>
      <c r="E23" s="132" t="str">
        <f>IF(Vorlage!AA67=0,"",Vorlage!AB23)</f>
        <v/>
      </c>
      <c r="F23" s="131">
        <f>Vorlage!AA51</f>
        <v>0</v>
      </c>
      <c r="G23" s="132" t="str">
        <f>IF(Vorlage!AA67=0,"",Vorlage!AB51)</f>
        <v/>
      </c>
      <c r="H23" s="131" t="str">
        <f>Vorlage!AA53</f>
        <v/>
      </c>
      <c r="I23" s="131" t="str">
        <f>Vorlage!AA55</f>
        <v/>
      </c>
      <c r="J23" s="132" t="e">
        <f>IF(Vorlage!AA67=0,NA(),Vorlage!AB55)</f>
        <v>#N/A</v>
      </c>
      <c r="K23" s="132">
        <f t="shared" si="0"/>
        <v>50000</v>
      </c>
      <c r="L23" s="133" t="str">
        <f>Vorlage!AA62</f>
        <v/>
      </c>
      <c r="M23" s="134">
        <f t="shared" si="1"/>
        <v>0</v>
      </c>
      <c r="N23" s="131" t="str">
        <f>Vorlage!AA58</f>
        <v/>
      </c>
    </row>
    <row r="25" spans="2:14" ht="21.75" customHeight="1" x14ac:dyDescent="0.25">
      <c r="B25" s="44" t="s">
        <v>186</v>
      </c>
      <c r="C25" s="44"/>
    </row>
    <row r="26" spans="2:14" ht="16.5" x14ac:dyDescent="0.3">
      <c r="B26" s="46" t="s">
        <v>187</v>
      </c>
      <c r="C26" s="141">
        <f>Vorlage!AD23</f>
        <v>0</v>
      </c>
    </row>
    <row r="27" spans="2:14" ht="16.5" x14ac:dyDescent="0.3">
      <c r="B27" s="46" t="s">
        <v>188</v>
      </c>
      <c r="C27" s="141">
        <f>Vorlage!AD51</f>
        <v>0</v>
      </c>
    </row>
    <row r="28" spans="2:14" ht="16.5" x14ac:dyDescent="0.3">
      <c r="B28" s="46" t="s">
        <v>189</v>
      </c>
      <c r="C28" s="142">
        <f>C26-C27</f>
        <v>0</v>
      </c>
    </row>
    <row r="29" spans="2:14" ht="16.5" x14ac:dyDescent="0.3">
      <c r="B29" s="46" t="s">
        <v>190</v>
      </c>
      <c r="C29" s="142" t="str">
        <f>I23</f>
        <v/>
      </c>
    </row>
    <row r="30" spans="2:14" ht="16.5" x14ac:dyDescent="0.3">
      <c r="B30" s="46" t="s">
        <v>191</v>
      </c>
      <c r="C30" s="142">
        <f>MIN(I11:I23)</f>
        <v>0</v>
      </c>
    </row>
    <row r="31" spans="2:14" ht="16.5" x14ac:dyDescent="0.3">
      <c r="B31" s="46" t="s">
        <v>192</v>
      </c>
      <c r="C31" s="143" t="str">
        <f>IFERROR(INDEX(B11:B23,MATCH(C30,I11:I23,0)),"–")</f>
        <v>–</v>
      </c>
    </row>
    <row r="32" spans="2:14" ht="16.5" x14ac:dyDescent="0.3">
      <c r="B32" s="46" t="s">
        <v>193</v>
      </c>
      <c r="C32" s="144">
        <f>COUNTIF(L11:L23,"Warnung")+COUNTIF(L11:L23,"Unterdeckung")</f>
        <v>0</v>
      </c>
    </row>
    <row r="33" spans="2:3" ht="16.5" x14ac:dyDescent="0.3">
      <c r="B33" s="46" t="s">
        <v>194</v>
      </c>
      <c r="C33" s="142">
        <f>MIN(M11:M23)</f>
        <v>0</v>
      </c>
    </row>
  </sheetData>
  <sheetProtection algorithmName="SHA-512" hashValue="CjHPkhoywbshdZUrYYXS0wGRNmBm+dma9bRJnZa3EX9r/K4o86iEP3S4qcHfQqe+QR8JrYBgcpoxq0mxF7rVEg==" saltValue="6FRS3+M4cYFX/2H//BnzlQ==" spinCount="100000" sheet="1" objects="1" scenarios="1"/>
  <conditionalFormatting sqref="C30">
    <cfRule type="cellIs" dxfId="12" priority="8" operator="lessThan">
      <formula>$C$5</formula>
    </cfRule>
    <cfRule type="cellIs" dxfId="11" priority="9" operator="lessThan">
      <formula>0</formula>
    </cfRule>
  </conditionalFormatting>
  <conditionalFormatting sqref="C33">
    <cfRule type="cellIs" dxfId="10" priority="10" operator="lessThan">
      <formula>$C$5</formula>
    </cfRule>
    <cfRule type="cellIs" dxfId="9" priority="11" operator="lessThan">
      <formula>0</formula>
    </cfRule>
  </conditionalFormatting>
  <conditionalFormatting sqref="I11:I23">
    <cfRule type="cellIs" dxfId="8" priority="3" operator="lessThan">
      <formula>$C$5</formula>
    </cfRule>
    <cfRule type="cellIs" dxfId="7" priority="4" operator="lessThan">
      <formula>0</formula>
    </cfRule>
  </conditionalFormatting>
  <conditionalFormatting sqref="J11:J23">
    <cfRule type="expression" dxfId="6" priority="2">
      <formula>ISNA(J11)</formula>
    </cfRule>
  </conditionalFormatting>
  <conditionalFormatting sqref="L11:L23">
    <cfRule type="cellIs" dxfId="5" priority="6" operator="equal">
      <formula>"Unterdeckung"</formula>
    </cfRule>
    <cfRule type="cellIs" dxfId="4" priority="7" operator="equal">
      <formula>"Warnung"</formula>
    </cfRule>
  </conditionalFormatting>
  <conditionalFormatting sqref="M11:N23">
    <cfRule type="cellIs" dxfId="3" priority="5" operator="lessThan">
      <formula>0</formula>
    </cfRule>
  </conditionalFormatting>
  <pageMargins left="0.75" right="0.75" top="1" bottom="1" header="0.511811023622047" footer="0.511811023622047"/>
  <pageSetup paperSize="9" orientation="landscape"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50"/>
  <sheetViews>
    <sheetView showGridLines="0" zoomScaleNormal="100" workbookViewId="0">
      <pane xSplit="2" ySplit="4" topLeftCell="C5" activePane="bottomRight" state="frozen"/>
      <selection pane="topRight" activeCell="C1" sqref="C1"/>
      <selection pane="bottomLeft" activeCell="A5" sqref="A5"/>
      <selection pane="bottomRight" activeCell="E22" sqref="E22"/>
    </sheetView>
  </sheetViews>
  <sheetFormatPr defaultColWidth="8.7109375" defaultRowHeight="15" customHeight="1" x14ac:dyDescent="0.25"/>
  <cols>
    <col min="1" max="1" width="3" customWidth="1"/>
    <col min="2" max="2" width="48" customWidth="1"/>
    <col min="3" max="15" width="12" customWidth="1"/>
    <col min="16" max="16" width="15" customWidth="1"/>
    <col min="17" max="17" width="10" customWidth="1"/>
  </cols>
  <sheetData>
    <row r="1" spans="1:17" ht="39.75" customHeight="1" x14ac:dyDescent="0.25">
      <c r="A1" s="41" t="s">
        <v>195</v>
      </c>
      <c r="B1" s="42"/>
      <c r="C1" s="42"/>
      <c r="D1" s="42"/>
      <c r="E1" s="42"/>
      <c r="F1" s="42"/>
      <c r="G1" s="42"/>
      <c r="H1" s="42"/>
      <c r="I1" s="42"/>
      <c r="J1" s="42"/>
      <c r="K1" s="42"/>
      <c r="L1" s="42"/>
      <c r="M1" s="42"/>
      <c r="N1" s="42"/>
      <c r="O1" s="42"/>
      <c r="P1" s="43"/>
    </row>
    <row r="3" spans="1:17" ht="21.75" customHeight="1" x14ac:dyDescent="0.25">
      <c r="B3" s="44" t="s">
        <v>196</v>
      </c>
      <c r="C3" s="44"/>
      <c r="D3" s="44"/>
      <c r="E3" s="44"/>
      <c r="F3" s="44"/>
      <c r="G3" s="44"/>
      <c r="H3" s="44"/>
      <c r="I3" s="44"/>
      <c r="J3" s="44"/>
      <c r="K3" s="44"/>
      <c r="L3" s="44"/>
      <c r="M3" s="44"/>
      <c r="N3" s="44"/>
      <c r="O3" s="44"/>
      <c r="P3" s="44"/>
    </row>
    <row r="4" spans="1:17" ht="16.5" x14ac:dyDescent="0.3">
      <c r="B4" s="145" t="s">
        <v>197</v>
      </c>
      <c r="C4" s="146">
        <f>Vorlage!C3</f>
        <v>1</v>
      </c>
      <c r="D4" s="146">
        <f>Vorlage!E3</f>
        <v>2</v>
      </c>
      <c r="E4" s="146">
        <f>Vorlage!G3</f>
        <v>3</v>
      </c>
      <c r="F4" s="146">
        <f>Vorlage!I3</f>
        <v>4</v>
      </c>
      <c r="G4" s="146">
        <f>Vorlage!K3</f>
        <v>5</v>
      </c>
      <c r="H4" s="146">
        <f>Vorlage!M3</f>
        <v>6</v>
      </c>
      <c r="I4" s="146">
        <f>Vorlage!O3</f>
        <v>7</v>
      </c>
      <c r="J4" s="146">
        <f>Vorlage!Q3</f>
        <v>8</v>
      </c>
      <c r="K4" s="146">
        <f>Vorlage!S3</f>
        <v>9</v>
      </c>
      <c r="L4" s="146">
        <f>Vorlage!U3</f>
        <v>10</v>
      </c>
      <c r="M4" s="146">
        <f>Vorlage!W3</f>
        <v>11</v>
      </c>
      <c r="N4" s="146">
        <f>Vorlage!Y3</f>
        <v>12</v>
      </c>
      <c r="O4" s="146">
        <f>Vorlage!AA3</f>
        <v>13</v>
      </c>
      <c r="P4" s="147" t="s">
        <v>198</v>
      </c>
      <c r="Q4" s="148" t="s">
        <v>199</v>
      </c>
    </row>
    <row r="5" spans="1:17" ht="17.25" x14ac:dyDescent="0.3">
      <c r="B5" s="149" t="s">
        <v>50</v>
      </c>
      <c r="C5" s="150"/>
      <c r="D5" s="150"/>
      <c r="E5" s="150"/>
      <c r="F5" s="150"/>
      <c r="G5" s="150"/>
      <c r="H5" s="150"/>
      <c r="I5" s="150"/>
      <c r="J5" s="150"/>
      <c r="K5" s="150"/>
      <c r="L5" s="150"/>
      <c r="M5" s="150"/>
      <c r="N5" s="150"/>
      <c r="O5" s="150"/>
      <c r="P5" s="150"/>
      <c r="Q5" s="150"/>
    </row>
    <row r="6" spans="1:17" ht="16.5" x14ac:dyDescent="0.3">
      <c r="B6" s="46" t="s">
        <v>127</v>
      </c>
      <c r="C6" s="151" t="str">
        <f>IF(Vorlage!C67=0,"",(Vorlage!D14-Vorlage!C14))</f>
        <v/>
      </c>
      <c r="D6" s="151" t="str">
        <f>IF(Vorlage!E67=0,"",(Vorlage!F14-Vorlage!E14))</f>
        <v/>
      </c>
      <c r="E6" s="151" t="str">
        <f>IF(Vorlage!G67=0,"",(Vorlage!H14-Vorlage!G14))</f>
        <v/>
      </c>
      <c r="F6" s="151" t="str">
        <f>IF(Vorlage!I67=0,"",(Vorlage!J14-Vorlage!I14))</f>
        <v/>
      </c>
      <c r="G6" s="151" t="str">
        <f>IF(Vorlage!K67=0,"",(Vorlage!L14-Vorlage!K14))</f>
        <v/>
      </c>
      <c r="H6" s="151" t="str">
        <f>IF(Vorlage!M67=0,"",(Vorlage!N14-Vorlage!M14))</f>
        <v/>
      </c>
      <c r="I6" s="151" t="str">
        <f>IF(Vorlage!O67=0,"",(Vorlage!P14-Vorlage!O14))</f>
        <v/>
      </c>
      <c r="J6" s="151" t="str">
        <f>IF(Vorlage!Q67=0,"",(Vorlage!R14-Vorlage!Q14))</f>
        <v/>
      </c>
      <c r="K6" s="151" t="str">
        <f>IF(Vorlage!S67=0,"",(Vorlage!T14-Vorlage!S14))</f>
        <v/>
      </c>
      <c r="L6" s="151" t="str">
        <f>IF(Vorlage!U67=0,"",(Vorlage!V14-Vorlage!U14))</f>
        <v/>
      </c>
      <c r="M6" s="151" t="str">
        <f>IF(Vorlage!W67=0,"",(Vorlage!X14-Vorlage!W14))</f>
        <v/>
      </c>
      <c r="N6" s="151" t="str">
        <f>IF(Vorlage!Y67=0,"",(Vorlage!Z14-Vorlage!Y14))</f>
        <v/>
      </c>
      <c r="O6" s="151" t="str">
        <f>IF(Vorlage!AA67=0,"",(Vorlage!AB14-Vorlage!AA14))</f>
        <v/>
      </c>
      <c r="P6" s="152" t="str">
        <f t="shared" ref="P6:P14" si="0">IF(COUNT(C6:O6)=0,"",SUM(C6:O6))</f>
        <v/>
      </c>
      <c r="Q6" s="153" t="str">
        <f t="shared" ref="Q6:Q13" si="1">IF(P6="","",ABS(P6)+ROW()/100000)</f>
        <v/>
      </c>
    </row>
    <row r="7" spans="1:17" ht="16.5" x14ac:dyDescent="0.3">
      <c r="B7" s="46" t="s">
        <v>128</v>
      </c>
      <c r="C7" s="151" t="str">
        <f>IF(Vorlage!C67=0,"",(Vorlage!D15-Vorlage!C15))</f>
        <v/>
      </c>
      <c r="D7" s="151" t="str">
        <f>IF(Vorlage!E67=0,"",(Vorlage!F15-Vorlage!E15))</f>
        <v/>
      </c>
      <c r="E7" s="151" t="str">
        <f>IF(Vorlage!G67=0,"",(Vorlage!H15-Vorlage!G15))</f>
        <v/>
      </c>
      <c r="F7" s="151" t="str">
        <f>IF(Vorlage!I67=0,"",(Vorlage!J15-Vorlage!I15))</f>
        <v/>
      </c>
      <c r="G7" s="151" t="str">
        <f>IF(Vorlage!K67=0,"",(Vorlage!L15-Vorlage!K15))</f>
        <v/>
      </c>
      <c r="H7" s="151" t="str">
        <f>IF(Vorlage!M67=0,"",(Vorlage!N15-Vorlage!M15))</f>
        <v/>
      </c>
      <c r="I7" s="151" t="str">
        <f>IF(Vorlage!O67=0,"",(Vorlage!P15-Vorlage!O15))</f>
        <v/>
      </c>
      <c r="J7" s="151" t="str">
        <f>IF(Vorlage!Q67=0,"",(Vorlage!R15-Vorlage!Q15))</f>
        <v/>
      </c>
      <c r="K7" s="151" t="str">
        <f>IF(Vorlage!S67=0,"",(Vorlage!T15-Vorlage!S15))</f>
        <v/>
      </c>
      <c r="L7" s="151" t="str">
        <f>IF(Vorlage!U67=0,"",(Vorlage!V15-Vorlage!U15))</f>
        <v/>
      </c>
      <c r="M7" s="151" t="str">
        <f>IF(Vorlage!W67=0,"",(Vorlage!X15-Vorlage!W15))</f>
        <v/>
      </c>
      <c r="N7" s="151" t="str">
        <f>IF(Vorlage!Y67=0,"",(Vorlage!Z15-Vorlage!Y15))</f>
        <v/>
      </c>
      <c r="O7" s="151" t="str">
        <f>IF(Vorlage!AA67=0,"",(Vorlage!AB15-Vorlage!AA15))</f>
        <v/>
      </c>
      <c r="P7" s="152" t="str">
        <f t="shared" si="0"/>
        <v/>
      </c>
      <c r="Q7" s="153" t="str">
        <f t="shared" si="1"/>
        <v/>
      </c>
    </row>
    <row r="8" spans="1:17" ht="16.5" x14ac:dyDescent="0.3">
      <c r="B8" s="46" t="s">
        <v>129</v>
      </c>
      <c r="C8" s="151" t="str">
        <f>IF(Vorlage!C67=0,"",(Vorlage!D16-Vorlage!C16))</f>
        <v/>
      </c>
      <c r="D8" s="151" t="str">
        <f>IF(Vorlage!E67=0,"",(Vorlage!F16-Vorlage!E16))</f>
        <v/>
      </c>
      <c r="E8" s="151" t="str">
        <f>IF(Vorlage!G67=0,"",(Vorlage!H16-Vorlage!G16))</f>
        <v/>
      </c>
      <c r="F8" s="151" t="str">
        <f>IF(Vorlage!I67=0,"",(Vorlage!J16-Vorlage!I16))</f>
        <v/>
      </c>
      <c r="G8" s="151" t="str">
        <f>IF(Vorlage!K67=0,"",(Vorlage!L16-Vorlage!K16))</f>
        <v/>
      </c>
      <c r="H8" s="151" t="str">
        <f>IF(Vorlage!M67=0,"",(Vorlage!N16-Vorlage!M16))</f>
        <v/>
      </c>
      <c r="I8" s="151" t="str">
        <f>IF(Vorlage!O67=0,"",(Vorlage!P16-Vorlage!O16))</f>
        <v/>
      </c>
      <c r="J8" s="151" t="str">
        <f>IF(Vorlage!Q67=0,"",(Vorlage!R16-Vorlage!Q16))</f>
        <v/>
      </c>
      <c r="K8" s="151" t="str">
        <f>IF(Vorlage!S67=0,"",(Vorlage!T16-Vorlage!S16))</f>
        <v/>
      </c>
      <c r="L8" s="151" t="str">
        <f>IF(Vorlage!U67=0,"",(Vorlage!V16-Vorlage!U16))</f>
        <v/>
      </c>
      <c r="M8" s="151" t="str">
        <f>IF(Vorlage!W67=0,"",(Vorlage!X16-Vorlage!W16))</f>
        <v/>
      </c>
      <c r="N8" s="151" t="str">
        <f>IF(Vorlage!Y67=0,"",(Vorlage!Z16-Vorlage!Y16))</f>
        <v/>
      </c>
      <c r="O8" s="151" t="str">
        <f>IF(Vorlage!AA67=0,"",(Vorlage!AB16-Vorlage!AA16))</f>
        <v/>
      </c>
      <c r="P8" s="152" t="str">
        <f t="shared" si="0"/>
        <v/>
      </c>
      <c r="Q8" s="153" t="str">
        <f t="shared" si="1"/>
        <v/>
      </c>
    </row>
    <row r="9" spans="1:17" ht="16.5" x14ac:dyDescent="0.3">
      <c r="B9" s="46" t="s">
        <v>130</v>
      </c>
      <c r="C9" s="151" t="str">
        <f>IF(Vorlage!C67=0,"",(Vorlage!D17-Vorlage!C17))</f>
        <v/>
      </c>
      <c r="D9" s="151" t="str">
        <f>IF(Vorlage!E67=0,"",(Vorlage!F17-Vorlage!E17))</f>
        <v/>
      </c>
      <c r="E9" s="151" t="str">
        <f>IF(Vorlage!G67=0,"",(Vorlage!H17-Vorlage!G17))</f>
        <v/>
      </c>
      <c r="F9" s="151" t="str">
        <f>IF(Vorlage!I67=0,"",(Vorlage!J17-Vorlage!I17))</f>
        <v/>
      </c>
      <c r="G9" s="151" t="str">
        <f>IF(Vorlage!K67=0,"",(Vorlage!L17-Vorlage!K17))</f>
        <v/>
      </c>
      <c r="H9" s="151" t="str">
        <f>IF(Vorlage!M67=0,"",(Vorlage!N17-Vorlage!M17))</f>
        <v/>
      </c>
      <c r="I9" s="151" t="str">
        <f>IF(Vorlage!O67=0,"",(Vorlage!P17-Vorlage!O17))</f>
        <v/>
      </c>
      <c r="J9" s="151" t="str">
        <f>IF(Vorlage!Q67=0,"",(Vorlage!R17-Vorlage!Q17))</f>
        <v/>
      </c>
      <c r="K9" s="151" t="str">
        <f>IF(Vorlage!S67=0,"",(Vorlage!T17-Vorlage!S17))</f>
        <v/>
      </c>
      <c r="L9" s="151" t="str">
        <f>IF(Vorlage!U67=0,"",(Vorlage!V17-Vorlage!U17))</f>
        <v/>
      </c>
      <c r="M9" s="151" t="str">
        <f>IF(Vorlage!W67=0,"",(Vorlage!X17-Vorlage!W17))</f>
        <v/>
      </c>
      <c r="N9" s="151" t="str">
        <f>IF(Vorlage!Y67=0,"",(Vorlage!Z17-Vorlage!Y17))</f>
        <v/>
      </c>
      <c r="O9" s="151" t="str">
        <f>IF(Vorlage!AA67=0,"",(Vorlage!AB17-Vorlage!AA17))</f>
        <v/>
      </c>
      <c r="P9" s="152" t="str">
        <f t="shared" si="0"/>
        <v/>
      </c>
      <c r="Q9" s="153" t="str">
        <f t="shared" si="1"/>
        <v/>
      </c>
    </row>
    <row r="10" spans="1:17" ht="16.5" x14ac:dyDescent="0.3">
      <c r="B10" s="46" t="s">
        <v>131</v>
      </c>
      <c r="C10" s="151" t="str">
        <f>IF(Vorlage!C67=0,"",(Vorlage!D18-Vorlage!C18))</f>
        <v/>
      </c>
      <c r="D10" s="151" t="str">
        <f>IF(Vorlage!E67=0,"",(Vorlage!F18-Vorlage!E18))</f>
        <v/>
      </c>
      <c r="E10" s="151" t="str">
        <f>IF(Vorlage!G67=0,"",(Vorlage!H18-Vorlage!G18))</f>
        <v/>
      </c>
      <c r="F10" s="151" t="str">
        <f>IF(Vorlage!I67=0,"",(Vorlage!J18-Vorlage!I18))</f>
        <v/>
      </c>
      <c r="G10" s="151" t="str">
        <f>IF(Vorlage!K67=0,"",(Vorlage!L18-Vorlage!K18))</f>
        <v/>
      </c>
      <c r="H10" s="151" t="str">
        <f>IF(Vorlage!M67=0,"",(Vorlage!N18-Vorlage!M18))</f>
        <v/>
      </c>
      <c r="I10" s="151" t="str">
        <f>IF(Vorlage!O67=0,"",(Vorlage!P18-Vorlage!O18))</f>
        <v/>
      </c>
      <c r="J10" s="151" t="str">
        <f>IF(Vorlage!Q67=0,"",(Vorlage!R18-Vorlage!Q18))</f>
        <v/>
      </c>
      <c r="K10" s="151" t="str">
        <f>IF(Vorlage!S67=0,"",(Vorlage!T18-Vorlage!S18))</f>
        <v/>
      </c>
      <c r="L10" s="151" t="str">
        <f>IF(Vorlage!U67=0,"",(Vorlage!V18-Vorlage!U18))</f>
        <v/>
      </c>
      <c r="M10" s="151" t="str">
        <f>IF(Vorlage!W67=0,"",(Vorlage!X18-Vorlage!W18))</f>
        <v/>
      </c>
      <c r="N10" s="151" t="str">
        <f>IF(Vorlage!Y67=0,"",(Vorlage!Z18-Vorlage!Y18))</f>
        <v/>
      </c>
      <c r="O10" s="151" t="str">
        <f>IF(Vorlage!AA67=0,"",(Vorlage!AB18-Vorlage!AA18))</f>
        <v/>
      </c>
      <c r="P10" s="152" t="str">
        <f t="shared" si="0"/>
        <v/>
      </c>
      <c r="Q10" s="153" t="str">
        <f t="shared" si="1"/>
        <v/>
      </c>
    </row>
    <row r="11" spans="1:17" ht="16.5" x14ac:dyDescent="0.3">
      <c r="B11" s="46" t="s">
        <v>132</v>
      </c>
      <c r="C11" s="151" t="str">
        <f>IF(Vorlage!C67=0,"",(Vorlage!D19-Vorlage!C19))</f>
        <v/>
      </c>
      <c r="D11" s="151" t="str">
        <f>IF(Vorlage!E67=0,"",(Vorlage!F19-Vorlage!E19))</f>
        <v/>
      </c>
      <c r="E11" s="151" t="str">
        <f>IF(Vorlage!G67=0,"",(Vorlage!H19-Vorlage!G19))</f>
        <v/>
      </c>
      <c r="F11" s="151" t="str">
        <f>IF(Vorlage!I67=0,"",(Vorlage!J19-Vorlage!I19))</f>
        <v/>
      </c>
      <c r="G11" s="151" t="str">
        <f>IF(Vorlage!K67=0,"",(Vorlage!L19-Vorlage!K19))</f>
        <v/>
      </c>
      <c r="H11" s="151" t="str">
        <f>IF(Vorlage!M67=0,"",(Vorlage!N19-Vorlage!M19))</f>
        <v/>
      </c>
      <c r="I11" s="151" t="str">
        <f>IF(Vorlage!O67=0,"",(Vorlage!P19-Vorlage!O19))</f>
        <v/>
      </c>
      <c r="J11" s="151" t="str">
        <f>IF(Vorlage!Q67=0,"",(Vorlage!R19-Vorlage!Q19))</f>
        <v/>
      </c>
      <c r="K11" s="151" t="str">
        <f>IF(Vorlage!S67=0,"",(Vorlage!T19-Vorlage!S19))</f>
        <v/>
      </c>
      <c r="L11" s="151" t="str">
        <f>IF(Vorlage!U67=0,"",(Vorlage!V19-Vorlage!U19))</f>
        <v/>
      </c>
      <c r="M11" s="151" t="str">
        <f>IF(Vorlage!W67=0,"",(Vorlage!X19-Vorlage!W19))</f>
        <v/>
      </c>
      <c r="N11" s="151" t="str">
        <f>IF(Vorlage!Y67=0,"",(Vorlage!Z19-Vorlage!Y19))</f>
        <v/>
      </c>
      <c r="O11" s="151" t="str">
        <f>IF(Vorlage!AA67=0,"",(Vorlage!AB19-Vorlage!AA19))</f>
        <v/>
      </c>
      <c r="P11" s="152" t="str">
        <f t="shared" si="0"/>
        <v/>
      </c>
      <c r="Q11" s="153" t="str">
        <f t="shared" si="1"/>
        <v/>
      </c>
    </row>
    <row r="12" spans="1:17" ht="16.5" x14ac:dyDescent="0.3">
      <c r="B12" s="46" t="s">
        <v>133</v>
      </c>
      <c r="C12" s="151" t="str">
        <f>IF(Vorlage!C67=0,"",(Vorlage!D20-Vorlage!C20))</f>
        <v/>
      </c>
      <c r="D12" s="151" t="str">
        <f>IF(Vorlage!E67=0,"",(Vorlage!F20-Vorlage!E20))</f>
        <v/>
      </c>
      <c r="E12" s="151" t="str">
        <f>IF(Vorlage!G67=0,"",(Vorlage!H20-Vorlage!G20))</f>
        <v/>
      </c>
      <c r="F12" s="151" t="str">
        <f>IF(Vorlage!I67=0,"",(Vorlage!J20-Vorlage!I20))</f>
        <v/>
      </c>
      <c r="G12" s="151" t="str">
        <f>IF(Vorlage!K67=0,"",(Vorlage!L20-Vorlage!K20))</f>
        <v/>
      </c>
      <c r="H12" s="151" t="str">
        <f>IF(Vorlage!M67=0,"",(Vorlage!N20-Vorlage!M20))</f>
        <v/>
      </c>
      <c r="I12" s="151" t="str">
        <f>IF(Vorlage!O67=0,"",(Vorlage!P20-Vorlage!O20))</f>
        <v/>
      </c>
      <c r="J12" s="151" t="str">
        <f>IF(Vorlage!Q67=0,"",(Vorlage!R20-Vorlage!Q20))</f>
        <v/>
      </c>
      <c r="K12" s="151" t="str">
        <f>IF(Vorlage!S67=0,"",(Vorlage!T20-Vorlage!S20))</f>
        <v/>
      </c>
      <c r="L12" s="151" t="str">
        <f>IF(Vorlage!U67=0,"",(Vorlage!V20-Vorlage!U20))</f>
        <v/>
      </c>
      <c r="M12" s="151" t="str">
        <f>IF(Vorlage!W67=0,"",(Vorlage!X20-Vorlage!W20))</f>
        <v/>
      </c>
      <c r="N12" s="151" t="str">
        <f>IF(Vorlage!Y67=0,"",(Vorlage!Z20-Vorlage!Y20))</f>
        <v/>
      </c>
      <c r="O12" s="151" t="str">
        <f>IF(Vorlage!AA67=0,"",(Vorlage!AB20-Vorlage!AA20))</f>
        <v/>
      </c>
      <c r="P12" s="152" t="str">
        <f t="shared" si="0"/>
        <v/>
      </c>
      <c r="Q12" s="153" t="str">
        <f t="shared" si="1"/>
        <v/>
      </c>
    </row>
    <row r="13" spans="1:17" ht="16.5" x14ac:dyDescent="0.3">
      <c r="B13" s="46" t="s">
        <v>134</v>
      </c>
      <c r="C13" s="151" t="str">
        <f>IF(Vorlage!C67=0,"",(Vorlage!D21-Vorlage!C21))</f>
        <v/>
      </c>
      <c r="D13" s="151" t="str">
        <f>IF(Vorlage!E67=0,"",(Vorlage!F21-Vorlage!E21))</f>
        <v/>
      </c>
      <c r="E13" s="151" t="str">
        <f>IF(Vorlage!G67=0,"",(Vorlage!H21-Vorlage!G21))</f>
        <v/>
      </c>
      <c r="F13" s="151" t="str">
        <f>IF(Vorlage!I67=0,"",(Vorlage!J21-Vorlage!I21))</f>
        <v/>
      </c>
      <c r="G13" s="151" t="str">
        <f>IF(Vorlage!K67=0,"",(Vorlage!L21-Vorlage!K21))</f>
        <v/>
      </c>
      <c r="H13" s="151" t="str">
        <f>IF(Vorlage!M67=0,"",(Vorlage!N21-Vorlage!M21))</f>
        <v/>
      </c>
      <c r="I13" s="151" t="str">
        <f>IF(Vorlage!O67=0,"",(Vorlage!P21-Vorlage!O21))</f>
        <v/>
      </c>
      <c r="J13" s="151" t="str">
        <f>IF(Vorlage!Q67=0,"",(Vorlage!R21-Vorlage!Q21))</f>
        <v/>
      </c>
      <c r="K13" s="151" t="str">
        <f>IF(Vorlage!S67=0,"",(Vorlage!T21-Vorlage!S21))</f>
        <v/>
      </c>
      <c r="L13" s="151" t="str">
        <f>IF(Vorlage!U67=0,"",(Vorlage!V21-Vorlage!U21))</f>
        <v/>
      </c>
      <c r="M13" s="151" t="str">
        <f>IF(Vorlage!W67=0,"",(Vorlage!X21-Vorlage!W21))</f>
        <v/>
      </c>
      <c r="N13" s="151" t="str">
        <f>IF(Vorlage!Y67=0,"",(Vorlage!Z21-Vorlage!Y21))</f>
        <v/>
      </c>
      <c r="O13" s="151" t="str">
        <f>IF(Vorlage!AA67=0,"",(Vorlage!AB21-Vorlage!AA21))</f>
        <v/>
      </c>
      <c r="P13" s="152" t="str">
        <f t="shared" si="0"/>
        <v/>
      </c>
      <c r="Q13" s="153" t="str">
        <f t="shared" si="1"/>
        <v/>
      </c>
    </row>
    <row r="14" spans="1:17" ht="16.5" x14ac:dyDescent="0.3">
      <c r="B14" s="154" t="s">
        <v>135</v>
      </c>
      <c r="C14" s="155" t="str">
        <f>IF(Vorlage!C67=0,"",(Vorlage!D23-Vorlage!C23))</f>
        <v/>
      </c>
      <c r="D14" s="155" t="str">
        <f>IF(Vorlage!E67=0,"",(Vorlage!F23-Vorlage!E23))</f>
        <v/>
      </c>
      <c r="E14" s="155" t="str">
        <f>IF(Vorlage!G67=0,"",(Vorlage!H23-Vorlage!G23))</f>
        <v/>
      </c>
      <c r="F14" s="155" t="str">
        <f>IF(Vorlage!I67=0,"",(Vorlage!J23-Vorlage!I23))</f>
        <v/>
      </c>
      <c r="G14" s="155" t="str">
        <f>IF(Vorlage!K67=0,"",(Vorlage!L23-Vorlage!K23))</f>
        <v/>
      </c>
      <c r="H14" s="155" t="str">
        <f>IF(Vorlage!M67=0,"",(Vorlage!N23-Vorlage!M23))</f>
        <v/>
      </c>
      <c r="I14" s="155" t="str">
        <f>IF(Vorlage!O67=0,"",(Vorlage!P23-Vorlage!O23))</f>
        <v/>
      </c>
      <c r="J14" s="155" t="str">
        <f>IF(Vorlage!Q67=0,"",(Vorlage!R23-Vorlage!Q23))</f>
        <v/>
      </c>
      <c r="K14" s="155" t="str">
        <f>IF(Vorlage!S67=0,"",(Vorlage!T23-Vorlage!S23))</f>
        <v/>
      </c>
      <c r="L14" s="155" t="str">
        <f>IF(Vorlage!U67=0,"",(Vorlage!V23-Vorlage!U23))</f>
        <v/>
      </c>
      <c r="M14" s="155" t="str">
        <f>IF(Vorlage!W67=0,"",(Vorlage!X23-Vorlage!W23))</f>
        <v/>
      </c>
      <c r="N14" s="155" t="str">
        <f>IF(Vorlage!Y67=0,"",(Vorlage!Z23-Vorlage!Y23))</f>
        <v/>
      </c>
      <c r="O14" s="155" t="str">
        <f>IF(Vorlage!AA67=0,"",(Vorlage!AB23-Vorlage!AA23))</f>
        <v/>
      </c>
      <c r="P14" s="155" t="str">
        <f t="shared" si="0"/>
        <v/>
      </c>
    </row>
    <row r="16" spans="1:17" ht="17.25" x14ac:dyDescent="0.3">
      <c r="B16" s="149" t="s">
        <v>51</v>
      </c>
      <c r="C16" s="150"/>
      <c r="D16" s="150"/>
      <c r="E16" s="150"/>
      <c r="F16" s="150"/>
      <c r="G16" s="150"/>
      <c r="H16" s="150"/>
      <c r="I16" s="150"/>
      <c r="J16" s="150"/>
      <c r="K16" s="150"/>
      <c r="L16" s="150"/>
      <c r="M16" s="150"/>
      <c r="N16" s="150"/>
      <c r="O16" s="150"/>
      <c r="P16" s="150"/>
      <c r="Q16" s="150"/>
    </row>
    <row r="17" spans="2:17" ht="16.5" x14ac:dyDescent="0.3">
      <c r="B17" s="156" t="s">
        <v>136</v>
      </c>
      <c r="C17" s="157" t="str">
        <f>IF(Vorlage!C67=0,"",-(Vorlage!D26-Vorlage!C26))</f>
        <v/>
      </c>
      <c r="D17" s="157" t="str">
        <f>IF(Vorlage!E67=0,"",-(Vorlage!F26-Vorlage!E26))</f>
        <v/>
      </c>
      <c r="E17" s="157" t="str">
        <f>IF(Vorlage!G67=0,"",-(Vorlage!H26-Vorlage!G26))</f>
        <v/>
      </c>
      <c r="F17" s="157" t="str">
        <f>IF(Vorlage!I67=0,"",-(Vorlage!J26-Vorlage!I26))</f>
        <v/>
      </c>
      <c r="G17" s="157" t="str">
        <f>IF(Vorlage!K67=0,"",-(Vorlage!L26-Vorlage!K26))</f>
        <v/>
      </c>
      <c r="H17" s="157" t="str">
        <f>IF(Vorlage!M67=0,"",-(Vorlage!N26-Vorlage!M26))</f>
        <v/>
      </c>
      <c r="I17" s="157" t="str">
        <f>IF(Vorlage!O67=0,"",-(Vorlage!P26-Vorlage!O26))</f>
        <v/>
      </c>
      <c r="J17" s="157" t="str">
        <f>IF(Vorlage!Q67=0,"",-(Vorlage!R26-Vorlage!Q26))</f>
        <v/>
      </c>
      <c r="K17" s="157" t="str">
        <f>IF(Vorlage!S67=0,"",-(Vorlage!T26-Vorlage!S26))</f>
        <v/>
      </c>
      <c r="L17" s="157" t="str">
        <f>IF(Vorlage!U67=0,"",-(Vorlage!V26-Vorlage!U26))</f>
        <v/>
      </c>
      <c r="M17" s="157" t="str">
        <f>IF(Vorlage!W67=0,"",-(Vorlage!X26-Vorlage!W26))</f>
        <v/>
      </c>
      <c r="N17" s="157" t="str">
        <f>IF(Vorlage!Y67=0,"",-(Vorlage!Z26-Vorlage!Y26))</f>
        <v/>
      </c>
      <c r="O17" s="157" t="str">
        <f>IF(Vorlage!AA67=0,"",-(Vorlage!AB26-Vorlage!AA26))</f>
        <v/>
      </c>
      <c r="P17" s="157" t="str">
        <f t="shared" ref="P17:P38" si="2">IF(COUNT(C17:O17)=0,"",SUM(C17:O17))</f>
        <v/>
      </c>
    </row>
    <row r="18" spans="2:17" ht="16.5" x14ac:dyDescent="0.3">
      <c r="B18" s="46" t="s">
        <v>137</v>
      </c>
      <c r="C18" s="151" t="str">
        <f>IF(Vorlage!C67=0,"",-(Vorlage!D27-Vorlage!C27))</f>
        <v/>
      </c>
      <c r="D18" s="151" t="str">
        <f>IF(Vorlage!E67=0,"",-(Vorlage!F27-Vorlage!E27))</f>
        <v/>
      </c>
      <c r="E18" s="151" t="str">
        <f>IF(Vorlage!G67=0,"",-(Vorlage!H27-Vorlage!G27))</f>
        <v/>
      </c>
      <c r="F18" s="151" t="str">
        <f>IF(Vorlage!I67=0,"",-(Vorlage!J27-Vorlage!I27))</f>
        <v/>
      </c>
      <c r="G18" s="151" t="str">
        <f>IF(Vorlage!K67=0,"",-(Vorlage!L27-Vorlage!K27))</f>
        <v/>
      </c>
      <c r="H18" s="151" t="str">
        <f>IF(Vorlage!M67=0,"",-(Vorlage!N27-Vorlage!M27))</f>
        <v/>
      </c>
      <c r="I18" s="151" t="str">
        <f>IF(Vorlage!O67=0,"",-(Vorlage!P27-Vorlage!O27))</f>
        <v/>
      </c>
      <c r="J18" s="151" t="str">
        <f>IF(Vorlage!Q67=0,"",-(Vorlage!R27-Vorlage!Q27))</f>
        <v/>
      </c>
      <c r="K18" s="151" t="str">
        <f>IF(Vorlage!S67=0,"",-(Vorlage!T27-Vorlage!S27))</f>
        <v/>
      </c>
      <c r="L18" s="151" t="str">
        <f>IF(Vorlage!U67=0,"",-(Vorlage!V27-Vorlage!U27))</f>
        <v/>
      </c>
      <c r="M18" s="151" t="str">
        <f>IF(Vorlage!W67=0,"",-(Vorlage!X27-Vorlage!W27))</f>
        <v/>
      </c>
      <c r="N18" s="151" t="str">
        <f>IF(Vorlage!Y67=0,"",-(Vorlage!Z27-Vorlage!Y27))</f>
        <v/>
      </c>
      <c r="O18" s="151" t="str">
        <f>IF(Vorlage!AA67=0,"",-(Vorlage!AB27-Vorlage!AA27))</f>
        <v/>
      </c>
      <c r="P18" s="152" t="str">
        <f t="shared" si="2"/>
        <v/>
      </c>
      <c r="Q18" s="153" t="str">
        <f>IF(P18="","",ABS(P18)+ROW()/100000)</f>
        <v/>
      </c>
    </row>
    <row r="19" spans="2:17" ht="16.5" x14ac:dyDescent="0.3">
      <c r="B19" s="46" t="s">
        <v>138</v>
      </c>
      <c r="C19" s="151" t="str">
        <f>IF(Vorlage!C67=0,"",-(Vorlage!D28-Vorlage!C28))</f>
        <v/>
      </c>
      <c r="D19" s="151" t="str">
        <f>IF(Vorlage!E67=0,"",-(Vorlage!F28-Vorlage!E28))</f>
        <v/>
      </c>
      <c r="E19" s="151" t="str">
        <f>IF(Vorlage!G67=0,"",-(Vorlage!H28-Vorlage!G28))</f>
        <v/>
      </c>
      <c r="F19" s="151" t="str">
        <f>IF(Vorlage!I67=0,"",-(Vorlage!J28-Vorlage!I28))</f>
        <v/>
      </c>
      <c r="G19" s="151" t="str">
        <f>IF(Vorlage!K67=0,"",-(Vorlage!L28-Vorlage!K28))</f>
        <v/>
      </c>
      <c r="H19" s="151" t="str">
        <f>IF(Vorlage!M67=0,"",-(Vorlage!N28-Vorlage!M28))</f>
        <v/>
      </c>
      <c r="I19" s="151" t="str">
        <f>IF(Vorlage!O67=0,"",-(Vorlage!P28-Vorlage!O28))</f>
        <v/>
      </c>
      <c r="J19" s="151" t="str">
        <f>IF(Vorlage!Q67=0,"",-(Vorlage!R28-Vorlage!Q28))</f>
        <v/>
      </c>
      <c r="K19" s="151" t="str">
        <f>IF(Vorlage!S67=0,"",-(Vorlage!T28-Vorlage!S28))</f>
        <v/>
      </c>
      <c r="L19" s="151" t="str">
        <f>IF(Vorlage!U67=0,"",-(Vorlage!V28-Vorlage!U28))</f>
        <v/>
      </c>
      <c r="M19" s="151" t="str">
        <f>IF(Vorlage!W67=0,"",-(Vorlage!X28-Vorlage!W28))</f>
        <v/>
      </c>
      <c r="N19" s="151" t="str">
        <f>IF(Vorlage!Y67=0,"",-(Vorlage!Z28-Vorlage!Y28))</f>
        <v/>
      </c>
      <c r="O19" s="151" t="str">
        <f>IF(Vorlage!AA67=0,"",-(Vorlage!AB28-Vorlage!AA28))</f>
        <v/>
      </c>
      <c r="P19" s="152" t="str">
        <f t="shared" si="2"/>
        <v/>
      </c>
      <c r="Q19" s="153" t="str">
        <f>IF(P19="","",ABS(P19)+ROW()/100000)</f>
        <v/>
      </c>
    </row>
    <row r="20" spans="2:17" ht="16.5" x14ac:dyDescent="0.3">
      <c r="B20" s="46" t="s">
        <v>139</v>
      </c>
      <c r="C20" s="151" t="str">
        <f>IF(Vorlage!C67=0,"",-(Vorlage!D29-Vorlage!C29))</f>
        <v/>
      </c>
      <c r="D20" s="151" t="str">
        <f>IF(Vorlage!E67=0,"",-(Vorlage!F29-Vorlage!E29))</f>
        <v/>
      </c>
      <c r="E20" s="151" t="str">
        <f>IF(Vorlage!G67=0,"",-(Vorlage!H29-Vorlage!G29))</f>
        <v/>
      </c>
      <c r="F20" s="151" t="str">
        <f>IF(Vorlage!I67=0,"",-(Vorlage!J29-Vorlage!I29))</f>
        <v/>
      </c>
      <c r="G20" s="151" t="str">
        <f>IF(Vorlage!K67=0,"",-(Vorlage!L29-Vorlage!K29))</f>
        <v/>
      </c>
      <c r="H20" s="151" t="str">
        <f>IF(Vorlage!M67=0,"",-(Vorlage!N29-Vorlage!M29))</f>
        <v/>
      </c>
      <c r="I20" s="151" t="str">
        <f>IF(Vorlage!O67=0,"",-(Vorlage!P29-Vorlage!O29))</f>
        <v/>
      </c>
      <c r="J20" s="151" t="str">
        <f>IF(Vorlage!Q67=0,"",-(Vorlage!R29-Vorlage!Q29))</f>
        <v/>
      </c>
      <c r="K20" s="151" t="str">
        <f>IF(Vorlage!S67=0,"",-(Vorlage!T29-Vorlage!S29))</f>
        <v/>
      </c>
      <c r="L20" s="151" t="str">
        <f>IF(Vorlage!U67=0,"",-(Vorlage!V29-Vorlage!U29))</f>
        <v/>
      </c>
      <c r="M20" s="151" t="str">
        <f>IF(Vorlage!W67=0,"",-(Vorlage!X29-Vorlage!W29))</f>
        <v/>
      </c>
      <c r="N20" s="151" t="str">
        <f>IF(Vorlage!Y67=0,"",-(Vorlage!Z29-Vorlage!Y29))</f>
        <v/>
      </c>
      <c r="O20" s="151" t="str">
        <f>IF(Vorlage!AA67=0,"",-(Vorlage!AB29-Vorlage!AA29))</f>
        <v/>
      </c>
      <c r="P20" s="152" t="str">
        <f t="shared" si="2"/>
        <v/>
      </c>
      <c r="Q20" s="153" t="str">
        <f>IF(P20="","",ABS(P20)+ROW()/100000)</f>
        <v/>
      </c>
    </row>
    <row r="21" spans="2:17" ht="16.5" x14ac:dyDescent="0.3">
      <c r="B21" s="46" t="s">
        <v>140</v>
      </c>
      <c r="C21" s="151" t="str">
        <f>IF(Vorlage!C67=0,"",-(Vorlage!D31-Vorlage!C31))</f>
        <v/>
      </c>
      <c r="D21" s="151" t="str">
        <f>IF(Vorlage!E67=0,"",-(Vorlage!F31-Vorlage!E31))</f>
        <v/>
      </c>
      <c r="E21" s="151" t="str">
        <f>IF(Vorlage!G67=0,"",-(Vorlage!H31-Vorlage!G31))</f>
        <v/>
      </c>
      <c r="F21" s="151" t="str">
        <f>IF(Vorlage!I67=0,"",-(Vorlage!J31-Vorlage!I31))</f>
        <v/>
      </c>
      <c r="G21" s="151" t="str">
        <f>IF(Vorlage!K67=0,"",-(Vorlage!L31-Vorlage!K31))</f>
        <v/>
      </c>
      <c r="H21" s="151" t="str">
        <f>IF(Vorlage!M67=0,"",-(Vorlage!N31-Vorlage!M31))</f>
        <v/>
      </c>
      <c r="I21" s="151" t="str">
        <f>IF(Vorlage!O67=0,"",-(Vorlage!P31-Vorlage!O31))</f>
        <v/>
      </c>
      <c r="J21" s="151" t="str">
        <f>IF(Vorlage!Q67=0,"",-(Vorlage!R31-Vorlage!Q31))</f>
        <v/>
      </c>
      <c r="K21" s="151" t="str">
        <f>IF(Vorlage!S67=0,"",-(Vorlage!T31-Vorlage!S31))</f>
        <v/>
      </c>
      <c r="L21" s="151" t="str">
        <f>IF(Vorlage!U67=0,"",-(Vorlage!V31-Vorlage!U31))</f>
        <v/>
      </c>
      <c r="M21" s="151" t="str">
        <f>IF(Vorlage!W67=0,"",-(Vorlage!X31-Vorlage!W31))</f>
        <v/>
      </c>
      <c r="N21" s="151" t="str">
        <f>IF(Vorlage!Y67=0,"",-(Vorlage!Z31-Vorlage!Y31))</f>
        <v/>
      </c>
      <c r="O21" s="151" t="str">
        <f>IF(Vorlage!AA67=0,"",-(Vorlage!AB31-Vorlage!AA31))</f>
        <v/>
      </c>
      <c r="P21" s="152" t="str">
        <f t="shared" si="2"/>
        <v/>
      </c>
      <c r="Q21" s="153" t="str">
        <f>IF(P21="","",ABS(P21)+ROW()/100000)</f>
        <v/>
      </c>
    </row>
    <row r="22" spans="2:17" ht="16.5" x14ac:dyDescent="0.3">
      <c r="B22" s="46" t="s">
        <v>141</v>
      </c>
      <c r="C22" s="151" t="str">
        <f>IF(Vorlage!C67=0,"",-(Vorlage!D32-Vorlage!C32))</f>
        <v/>
      </c>
      <c r="D22" s="151" t="str">
        <f>IF(Vorlage!E67=0,"",-(Vorlage!F32-Vorlage!E32))</f>
        <v/>
      </c>
      <c r="E22" s="151" t="str">
        <f>IF(Vorlage!G67=0,"",-(Vorlage!H32-Vorlage!G32))</f>
        <v/>
      </c>
      <c r="F22" s="151" t="str">
        <f>IF(Vorlage!I67=0,"",-(Vorlage!J32-Vorlage!I32))</f>
        <v/>
      </c>
      <c r="G22" s="151" t="str">
        <f>IF(Vorlage!K67=0,"",-(Vorlage!L32-Vorlage!K32))</f>
        <v/>
      </c>
      <c r="H22" s="151" t="str">
        <f>IF(Vorlage!M67=0,"",-(Vorlage!N32-Vorlage!M32))</f>
        <v/>
      </c>
      <c r="I22" s="151" t="str">
        <f>IF(Vorlage!O67=0,"",-(Vorlage!P32-Vorlage!O32))</f>
        <v/>
      </c>
      <c r="J22" s="151" t="str">
        <f>IF(Vorlage!Q67=0,"",-(Vorlage!R32-Vorlage!Q32))</f>
        <v/>
      </c>
      <c r="K22" s="151" t="str">
        <f>IF(Vorlage!S67=0,"",-(Vorlage!T32-Vorlage!S32))</f>
        <v/>
      </c>
      <c r="L22" s="151" t="str">
        <f>IF(Vorlage!U67=0,"",-(Vorlage!V32-Vorlage!U32))</f>
        <v/>
      </c>
      <c r="M22" s="151" t="str">
        <f>IF(Vorlage!W67=0,"",-(Vorlage!X32-Vorlage!W32))</f>
        <v/>
      </c>
      <c r="N22" s="151" t="str">
        <f>IF(Vorlage!Y67=0,"",-(Vorlage!Z32-Vorlage!Y32))</f>
        <v/>
      </c>
      <c r="O22" s="151" t="str">
        <f>IF(Vorlage!AA67=0,"",-(Vorlage!AB32-Vorlage!AA32))</f>
        <v/>
      </c>
      <c r="P22" s="152" t="str">
        <f t="shared" si="2"/>
        <v/>
      </c>
      <c r="Q22" s="153" t="str">
        <f>IF(P22="","",ABS(P22)+ROW()/100000)</f>
        <v/>
      </c>
    </row>
    <row r="23" spans="2:17" ht="16.5" x14ac:dyDescent="0.3">
      <c r="B23" s="156" t="s">
        <v>142</v>
      </c>
      <c r="C23" s="157" t="str">
        <f>IF(Vorlage!C67=0,"",-(Vorlage!D33-Vorlage!C33))</f>
        <v/>
      </c>
      <c r="D23" s="157" t="str">
        <f>IF(Vorlage!E67=0,"",-(Vorlage!F33-Vorlage!E33))</f>
        <v/>
      </c>
      <c r="E23" s="157" t="str">
        <f>IF(Vorlage!G67=0,"",-(Vorlage!H33-Vorlage!G33))</f>
        <v/>
      </c>
      <c r="F23" s="157" t="str">
        <f>IF(Vorlage!I67=0,"",-(Vorlage!J33-Vorlage!I33))</f>
        <v/>
      </c>
      <c r="G23" s="157" t="str">
        <f>IF(Vorlage!K67=0,"",-(Vorlage!L33-Vorlage!K33))</f>
        <v/>
      </c>
      <c r="H23" s="157" t="str">
        <f>IF(Vorlage!M67=0,"",-(Vorlage!N33-Vorlage!M33))</f>
        <v/>
      </c>
      <c r="I23" s="157" t="str">
        <f>IF(Vorlage!O67=0,"",-(Vorlage!P33-Vorlage!O33))</f>
        <v/>
      </c>
      <c r="J23" s="157" t="str">
        <f>IF(Vorlage!Q67=0,"",-(Vorlage!R33-Vorlage!Q33))</f>
        <v/>
      </c>
      <c r="K23" s="157" t="str">
        <f>IF(Vorlage!S67=0,"",-(Vorlage!T33-Vorlage!S33))</f>
        <v/>
      </c>
      <c r="L23" s="157" t="str">
        <f>IF(Vorlage!U67=0,"",-(Vorlage!V33-Vorlage!U33))</f>
        <v/>
      </c>
      <c r="M23" s="157" t="str">
        <f>IF(Vorlage!W67=0,"",-(Vorlage!X33-Vorlage!W33))</f>
        <v/>
      </c>
      <c r="N23" s="157" t="str">
        <f>IF(Vorlage!Y67=0,"",-(Vorlage!Z33-Vorlage!Y33))</f>
        <v/>
      </c>
      <c r="O23" s="157" t="str">
        <f>IF(Vorlage!AA67=0,"",-(Vorlage!AB33-Vorlage!AA33))</f>
        <v/>
      </c>
      <c r="P23" s="157" t="str">
        <f t="shared" si="2"/>
        <v/>
      </c>
    </row>
    <row r="24" spans="2:17" ht="16.5" x14ac:dyDescent="0.3">
      <c r="B24" s="46" t="s">
        <v>143</v>
      </c>
      <c r="C24" s="151" t="str">
        <f>IF(Vorlage!C67=0,"",-(Vorlage!D34-Vorlage!C34))</f>
        <v/>
      </c>
      <c r="D24" s="151" t="str">
        <f>IF(Vorlage!E67=0,"",-(Vorlage!F34-Vorlage!E34))</f>
        <v/>
      </c>
      <c r="E24" s="151" t="str">
        <f>IF(Vorlage!G67=0,"",-(Vorlage!H34-Vorlage!G34))</f>
        <v/>
      </c>
      <c r="F24" s="151" t="str">
        <f>IF(Vorlage!I67=0,"",-(Vorlage!J34-Vorlage!I34))</f>
        <v/>
      </c>
      <c r="G24" s="151" t="str">
        <f>IF(Vorlage!K67=0,"",-(Vorlage!L34-Vorlage!K34))</f>
        <v/>
      </c>
      <c r="H24" s="151" t="str">
        <f>IF(Vorlage!M67=0,"",-(Vorlage!N34-Vorlage!M34))</f>
        <v/>
      </c>
      <c r="I24" s="151" t="str">
        <f>IF(Vorlage!O67=0,"",-(Vorlage!P34-Vorlage!O34))</f>
        <v/>
      </c>
      <c r="J24" s="151" t="str">
        <f>IF(Vorlage!Q67=0,"",-(Vorlage!R34-Vorlage!Q34))</f>
        <v/>
      </c>
      <c r="K24" s="151" t="str">
        <f>IF(Vorlage!S67=0,"",-(Vorlage!T34-Vorlage!S34))</f>
        <v/>
      </c>
      <c r="L24" s="151" t="str">
        <f>IF(Vorlage!U67=0,"",-(Vorlage!V34-Vorlage!U34))</f>
        <v/>
      </c>
      <c r="M24" s="151" t="str">
        <f>IF(Vorlage!W67=0,"",-(Vorlage!X34-Vorlage!W34))</f>
        <v/>
      </c>
      <c r="N24" s="151" t="str">
        <f>IF(Vorlage!Y67=0,"",-(Vorlage!Z34-Vorlage!Y34))</f>
        <v/>
      </c>
      <c r="O24" s="151" t="str">
        <f>IF(Vorlage!AA67=0,"",-(Vorlage!AB34-Vorlage!AA34))</f>
        <v/>
      </c>
      <c r="P24" s="152" t="str">
        <f t="shared" si="2"/>
        <v/>
      </c>
      <c r="Q24" s="153" t="str">
        <f t="shared" ref="Q24:Q29" si="3">IF(P24="","",ABS(P24)+ROW()/100000)</f>
        <v/>
      </c>
    </row>
    <row r="25" spans="2:17" ht="16.5" x14ac:dyDescent="0.3">
      <c r="B25" s="46" t="s">
        <v>144</v>
      </c>
      <c r="C25" s="151" t="str">
        <f>IF(Vorlage!C67=0,"",-(Vorlage!D35-Vorlage!C35))</f>
        <v/>
      </c>
      <c r="D25" s="151" t="str">
        <f>IF(Vorlage!E67=0,"",-(Vorlage!F35-Vorlage!E35))</f>
        <v/>
      </c>
      <c r="E25" s="151" t="str">
        <f>IF(Vorlage!G67=0,"",-(Vorlage!H35-Vorlage!G35))</f>
        <v/>
      </c>
      <c r="F25" s="151" t="str">
        <f>IF(Vorlage!I67=0,"",-(Vorlage!J35-Vorlage!I35))</f>
        <v/>
      </c>
      <c r="G25" s="151" t="str">
        <f>IF(Vorlage!K67=0,"",-(Vorlage!L35-Vorlage!K35))</f>
        <v/>
      </c>
      <c r="H25" s="151" t="str">
        <f>IF(Vorlage!M67=0,"",-(Vorlage!N35-Vorlage!M35))</f>
        <v/>
      </c>
      <c r="I25" s="151" t="str">
        <f>IF(Vorlage!O67=0,"",-(Vorlage!P35-Vorlage!O35))</f>
        <v/>
      </c>
      <c r="J25" s="151" t="str">
        <f>IF(Vorlage!Q67=0,"",-(Vorlage!R35-Vorlage!Q35))</f>
        <v/>
      </c>
      <c r="K25" s="151" t="str">
        <f>IF(Vorlage!S67=0,"",-(Vorlage!T35-Vorlage!S35))</f>
        <v/>
      </c>
      <c r="L25" s="151" t="str">
        <f>IF(Vorlage!U67=0,"",-(Vorlage!V35-Vorlage!U35))</f>
        <v/>
      </c>
      <c r="M25" s="151" t="str">
        <f>IF(Vorlage!W67=0,"",-(Vorlage!X35-Vorlage!W35))</f>
        <v/>
      </c>
      <c r="N25" s="151" t="str">
        <f>IF(Vorlage!Y67=0,"",-(Vorlage!Z35-Vorlage!Y35))</f>
        <v/>
      </c>
      <c r="O25" s="151" t="str">
        <f>IF(Vorlage!AA67=0,"",-(Vorlage!AB35-Vorlage!AA35))</f>
        <v/>
      </c>
      <c r="P25" s="152" t="str">
        <f t="shared" si="2"/>
        <v/>
      </c>
      <c r="Q25" s="153" t="str">
        <f t="shared" si="3"/>
        <v/>
      </c>
    </row>
    <row r="26" spans="2:17" ht="16.5" x14ac:dyDescent="0.3">
      <c r="B26" s="46" t="s">
        <v>145</v>
      </c>
      <c r="C26" s="151" t="str">
        <f>IF(Vorlage!C67=0,"",-(Vorlage!D36-Vorlage!C36))</f>
        <v/>
      </c>
      <c r="D26" s="151" t="str">
        <f>IF(Vorlage!E67=0,"",-(Vorlage!F36-Vorlage!E36))</f>
        <v/>
      </c>
      <c r="E26" s="151" t="str">
        <f>IF(Vorlage!G67=0,"",-(Vorlage!H36-Vorlage!G36))</f>
        <v/>
      </c>
      <c r="F26" s="151" t="str">
        <f>IF(Vorlage!I67=0,"",-(Vorlage!J36-Vorlage!I36))</f>
        <v/>
      </c>
      <c r="G26" s="151" t="str">
        <f>IF(Vorlage!K67=0,"",-(Vorlage!L36-Vorlage!K36))</f>
        <v/>
      </c>
      <c r="H26" s="151" t="str">
        <f>IF(Vorlage!M67=0,"",-(Vorlage!N36-Vorlage!M36))</f>
        <v/>
      </c>
      <c r="I26" s="151" t="str">
        <f>IF(Vorlage!O67=0,"",-(Vorlage!P36-Vorlage!O36))</f>
        <v/>
      </c>
      <c r="J26" s="151" t="str">
        <f>IF(Vorlage!Q67=0,"",-(Vorlage!R36-Vorlage!Q36))</f>
        <v/>
      </c>
      <c r="K26" s="151" t="str">
        <f>IF(Vorlage!S67=0,"",-(Vorlage!T36-Vorlage!S36))</f>
        <v/>
      </c>
      <c r="L26" s="151" t="str">
        <f>IF(Vorlage!U67=0,"",-(Vorlage!V36-Vorlage!U36))</f>
        <v/>
      </c>
      <c r="M26" s="151" t="str">
        <f>IF(Vorlage!W67=0,"",-(Vorlage!X36-Vorlage!W36))</f>
        <v/>
      </c>
      <c r="N26" s="151" t="str">
        <f>IF(Vorlage!Y67=0,"",-(Vorlage!Z36-Vorlage!Y36))</f>
        <v/>
      </c>
      <c r="O26" s="151" t="str">
        <f>IF(Vorlage!AA67=0,"",-(Vorlage!AB36-Vorlage!AA36))</f>
        <v/>
      </c>
      <c r="P26" s="152" t="str">
        <f t="shared" si="2"/>
        <v/>
      </c>
      <c r="Q26" s="153" t="str">
        <f t="shared" si="3"/>
        <v/>
      </c>
    </row>
    <row r="27" spans="2:17" ht="16.5" x14ac:dyDescent="0.3">
      <c r="B27" s="46" t="s">
        <v>146</v>
      </c>
      <c r="C27" s="151" t="str">
        <f>IF(Vorlage!C67=0,"",-(Vorlage!D37-Vorlage!C37))</f>
        <v/>
      </c>
      <c r="D27" s="151" t="str">
        <f>IF(Vorlage!E67=0,"",-(Vorlage!F37-Vorlage!E37))</f>
        <v/>
      </c>
      <c r="E27" s="151" t="str">
        <f>IF(Vorlage!G67=0,"",-(Vorlage!H37-Vorlage!G37))</f>
        <v/>
      </c>
      <c r="F27" s="151" t="str">
        <f>IF(Vorlage!I67=0,"",-(Vorlage!J37-Vorlage!I37))</f>
        <v/>
      </c>
      <c r="G27" s="151" t="str">
        <f>IF(Vorlage!K67=0,"",-(Vorlage!L37-Vorlage!K37))</f>
        <v/>
      </c>
      <c r="H27" s="151" t="str">
        <f>IF(Vorlage!M67=0,"",-(Vorlage!N37-Vorlage!M37))</f>
        <v/>
      </c>
      <c r="I27" s="151" t="str">
        <f>IF(Vorlage!O67=0,"",-(Vorlage!P37-Vorlage!O37))</f>
        <v/>
      </c>
      <c r="J27" s="151" t="str">
        <f>IF(Vorlage!Q67=0,"",-(Vorlage!R37-Vorlage!Q37))</f>
        <v/>
      </c>
      <c r="K27" s="151" t="str">
        <f>IF(Vorlage!S67=0,"",-(Vorlage!T37-Vorlage!S37))</f>
        <v/>
      </c>
      <c r="L27" s="151" t="str">
        <f>IF(Vorlage!U67=0,"",-(Vorlage!V37-Vorlage!U37))</f>
        <v/>
      </c>
      <c r="M27" s="151" t="str">
        <f>IF(Vorlage!W67=0,"",-(Vorlage!X37-Vorlage!W37))</f>
        <v/>
      </c>
      <c r="N27" s="151" t="str">
        <f>IF(Vorlage!Y67=0,"",-(Vorlage!Z37-Vorlage!Y37))</f>
        <v/>
      </c>
      <c r="O27" s="151" t="str">
        <f>IF(Vorlage!AA67=0,"",-(Vorlage!AB37-Vorlage!AA37))</f>
        <v/>
      </c>
      <c r="P27" s="152" t="str">
        <f t="shared" si="2"/>
        <v/>
      </c>
      <c r="Q27" s="153" t="str">
        <f t="shared" si="3"/>
        <v/>
      </c>
    </row>
    <row r="28" spans="2:17" ht="16.5" x14ac:dyDescent="0.3">
      <c r="B28" s="46" t="s">
        <v>147</v>
      </c>
      <c r="C28" s="151" t="str">
        <f>IF(Vorlage!C67=0,"",-(Vorlage!D38-Vorlage!C38))</f>
        <v/>
      </c>
      <c r="D28" s="151" t="str">
        <f>IF(Vorlage!E67=0,"",-(Vorlage!F38-Vorlage!E38))</f>
        <v/>
      </c>
      <c r="E28" s="151" t="str">
        <f>IF(Vorlage!G67=0,"",-(Vorlage!H38-Vorlage!G38))</f>
        <v/>
      </c>
      <c r="F28" s="151" t="str">
        <f>IF(Vorlage!I67=0,"",-(Vorlage!J38-Vorlage!I38))</f>
        <v/>
      </c>
      <c r="G28" s="151" t="str">
        <f>IF(Vorlage!K67=0,"",-(Vorlage!L38-Vorlage!K38))</f>
        <v/>
      </c>
      <c r="H28" s="151" t="str">
        <f>IF(Vorlage!M67=0,"",-(Vorlage!N38-Vorlage!M38))</f>
        <v/>
      </c>
      <c r="I28" s="151" t="str">
        <f>IF(Vorlage!O67=0,"",-(Vorlage!P38-Vorlage!O38))</f>
        <v/>
      </c>
      <c r="J28" s="151" t="str">
        <f>IF(Vorlage!Q67=0,"",-(Vorlage!R38-Vorlage!Q38))</f>
        <v/>
      </c>
      <c r="K28" s="151" t="str">
        <f>IF(Vorlage!S67=0,"",-(Vorlage!T38-Vorlage!S38))</f>
        <v/>
      </c>
      <c r="L28" s="151" t="str">
        <f>IF(Vorlage!U67=0,"",-(Vorlage!V38-Vorlage!U38))</f>
        <v/>
      </c>
      <c r="M28" s="151" t="str">
        <f>IF(Vorlage!W67=0,"",-(Vorlage!X38-Vorlage!W38))</f>
        <v/>
      </c>
      <c r="N28" s="151" t="str">
        <f>IF(Vorlage!Y67=0,"",-(Vorlage!Z38-Vorlage!Y38))</f>
        <v/>
      </c>
      <c r="O28" s="151" t="str">
        <f>IF(Vorlage!AA67=0,"",-(Vorlage!AB38-Vorlage!AA38))</f>
        <v/>
      </c>
      <c r="P28" s="152" t="str">
        <f t="shared" si="2"/>
        <v/>
      </c>
      <c r="Q28" s="153" t="str">
        <f t="shared" si="3"/>
        <v/>
      </c>
    </row>
    <row r="29" spans="2:17" ht="16.5" x14ac:dyDescent="0.3">
      <c r="B29" s="46" t="s">
        <v>148</v>
      </c>
      <c r="C29" s="151" t="str">
        <f>IF(Vorlage!C67=0,"",-(Vorlage!D39-Vorlage!C39))</f>
        <v/>
      </c>
      <c r="D29" s="151" t="str">
        <f>IF(Vorlage!E67=0,"",-(Vorlage!F39-Vorlage!E39))</f>
        <v/>
      </c>
      <c r="E29" s="151" t="str">
        <f>IF(Vorlage!G67=0,"",-(Vorlage!H39-Vorlage!G39))</f>
        <v/>
      </c>
      <c r="F29" s="151" t="str">
        <f>IF(Vorlage!I67=0,"",-(Vorlage!J39-Vorlage!I39))</f>
        <v/>
      </c>
      <c r="G29" s="151" t="str">
        <f>IF(Vorlage!K67=0,"",-(Vorlage!L39-Vorlage!K39))</f>
        <v/>
      </c>
      <c r="H29" s="151" t="str">
        <f>IF(Vorlage!M67=0,"",-(Vorlage!N39-Vorlage!M39))</f>
        <v/>
      </c>
      <c r="I29" s="151" t="str">
        <f>IF(Vorlage!O67=0,"",-(Vorlage!P39-Vorlage!O39))</f>
        <v/>
      </c>
      <c r="J29" s="151" t="str">
        <f>IF(Vorlage!Q67=0,"",-(Vorlage!R39-Vorlage!Q39))</f>
        <v/>
      </c>
      <c r="K29" s="151" t="str">
        <f>IF(Vorlage!S67=0,"",-(Vorlage!T39-Vorlage!S39))</f>
        <v/>
      </c>
      <c r="L29" s="151" t="str">
        <f>IF(Vorlage!U67=0,"",-(Vorlage!V39-Vorlage!U39))</f>
        <v/>
      </c>
      <c r="M29" s="151" t="str">
        <f>IF(Vorlage!W67=0,"",-(Vorlage!X39-Vorlage!W39))</f>
        <v/>
      </c>
      <c r="N29" s="151" t="str">
        <f>IF(Vorlage!Y67=0,"",-(Vorlage!Z39-Vorlage!Y39))</f>
        <v/>
      </c>
      <c r="O29" s="151" t="str">
        <f>IF(Vorlage!AA67=0,"",-(Vorlage!AB39-Vorlage!AA39))</f>
        <v/>
      </c>
      <c r="P29" s="152" t="str">
        <f t="shared" si="2"/>
        <v/>
      </c>
      <c r="Q29" s="153" t="str">
        <f t="shared" si="3"/>
        <v/>
      </c>
    </row>
    <row r="30" spans="2:17" ht="16.5" x14ac:dyDescent="0.3">
      <c r="B30" s="156" t="s">
        <v>149</v>
      </c>
      <c r="C30" s="157" t="str">
        <f>IF(Vorlage!C67=0,"",-(Vorlage!D41-Vorlage!C41))</f>
        <v/>
      </c>
      <c r="D30" s="157" t="str">
        <f>IF(Vorlage!E67=0,"",-(Vorlage!F41-Vorlage!E41))</f>
        <v/>
      </c>
      <c r="E30" s="157" t="str">
        <f>IF(Vorlage!G67=0,"",-(Vorlage!H41-Vorlage!G41))</f>
        <v/>
      </c>
      <c r="F30" s="157" t="str">
        <f>IF(Vorlage!I67=0,"",-(Vorlage!J41-Vorlage!I41))</f>
        <v/>
      </c>
      <c r="G30" s="157" t="str">
        <f>IF(Vorlage!K67=0,"",-(Vorlage!L41-Vorlage!K41))</f>
        <v/>
      </c>
      <c r="H30" s="157" t="str">
        <f>IF(Vorlage!M67=0,"",-(Vorlage!N41-Vorlage!M41))</f>
        <v/>
      </c>
      <c r="I30" s="157" t="str">
        <f>IF(Vorlage!O67=0,"",-(Vorlage!P41-Vorlage!O41))</f>
        <v/>
      </c>
      <c r="J30" s="157" t="str">
        <f>IF(Vorlage!Q67=0,"",-(Vorlage!R41-Vorlage!Q41))</f>
        <v/>
      </c>
      <c r="K30" s="157" t="str">
        <f>IF(Vorlage!S67=0,"",-(Vorlage!T41-Vorlage!S41))</f>
        <v/>
      </c>
      <c r="L30" s="157" t="str">
        <f>IF(Vorlage!U67=0,"",-(Vorlage!V41-Vorlage!U41))</f>
        <v/>
      </c>
      <c r="M30" s="157" t="str">
        <f>IF(Vorlage!W67=0,"",-(Vorlage!X41-Vorlage!W41))</f>
        <v/>
      </c>
      <c r="N30" s="157" t="str">
        <f>IF(Vorlage!Y67=0,"",-(Vorlage!Z41-Vorlage!Y41))</f>
        <v/>
      </c>
      <c r="O30" s="157" t="str">
        <f>IF(Vorlage!AA67=0,"",-(Vorlage!AB41-Vorlage!AA41))</f>
        <v/>
      </c>
      <c r="P30" s="157" t="str">
        <f t="shared" si="2"/>
        <v/>
      </c>
    </row>
    <row r="31" spans="2:17" ht="16.5" x14ac:dyDescent="0.3">
      <c r="B31" s="46" t="s">
        <v>150</v>
      </c>
      <c r="C31" s="151" t="str">
        <f>IF(Vorlage!C67=0,"",-(Vorlage!D42-Vorlage!C42))</f>
        <v/>
      </c>
      <c r="D31" s="151" t="str">
        <f>IF(Vorlage!E67=0,"",-(Vorlage!F42-Vorlage!E42))</f>
        <v/>
      </c>
      <c r="E31" s="151" t="str">
        <f>IF(Vorlage!G67=0,"",-(Vorlage!H42-Vorlage!G42))</f>
        <v/>
      </c>
      <c r="F31" s="151" t="str">
        <f>IF(Vorlage!I67=0,"",-(Vorlage!J42-Vorlage!I42))</f>
        <v/>
      </c>
      <c r="G31" s="151" t="str">
        <f>IF(Vorlage!K67=0,"",-(Vorlage!L42-Vorlage!K42))</f>
        <v/>
      </c>
      <c r="H31" s="151" t="str">
        <f>IF(Vorlage!M67=0,"",-(Vorlage!N42-Vorlage!M42))</f>
        <v/>
      </c>
      <c r="I31" s="151" t="str">
        <f>IF(Vorlage!O67=0,"",-(Vorlage!P42-Vorlage!O42))</f>
        <v/>
      </c>
      <c r="J31" s="151" t="str">
        <f>IF(Vorlage!Q67=0,"",-(Vorlage!R42-Vorlage!Q42))</f>
        <v/>
      </c>
      <c r="K31" s="151" t="str">
        <f>IF(Vorlage!S67=0,"",-(Vorlage!T42-Vorlage!S42))</f>
        <v/>
      </c>
      <c r="L31" s="151" t="str">
        <f>IF(Vorlage!U67=0,"",-(Vorlage!V42-Vorlage!U42))</f>
        <v/>
      </c>
      <c r="M31" s="151" t="str">
        <f>IF(Vorlage!W67=0,"",-(Vorlage!X42-Vorlage!W42))</f>
        <v/>
      </c>
      <c r="N31" s="151" t="str">
        <f>IF(Vorlage!Y67=0,"",-(Vorlage!Z42-Vorlage!Y42))</f>
        <v/>
      </c>
      <c r="O31" s="151" t="str">
        <f>IF(Vorlage!AA67=0,"",-(Vorlage!AB42-Vorlage!AA42))</f>
        <v/>
      </c>
      <c r="P31" s="152" t="str">
        <f t="shared" si="2"/>
        <v/>
      </c>
      <c r="Q31" s="153" t="str">
        <f t="shared" ref="Q31:Q37" si="4">IF(P31="","",ABS(P31)+ROW()/100000)</f>
        <v/>
      </c>
    </row>
    <row r="32" spans="2:17" ht="16.5" x14ac:dyDescent="0.3">
      <c r="B32" s="46" t="s">
        <v>151</v>
      </c>
      <c r="C32" s="151" t="str">
        <f>IF(Vorlage!C67=0,"",-(Vorlage!D43-Vorlage!C43))</f>
        <v/>
      </c>
      <c r="D32" s="151" t="str">
        <f>IF(Vorlage!E67=0,"",-(Vorlage!F43-Vorlage!E43))</f>
        <v/>
      </c>
      <c r="E32" s="151" t="str">
        <f>IF(Vorlage!G67=0,"",-(Vorlage!H43-Vorlage!G43))</f>
        <v/>
      </c>
      <c r="F32" s="151" t="str">
        <f>IF(Vorlage!I67=0,"",-(Vorlage!J43-Vorlage!I43))</f>
        <v/>
      </c>
      <c r="G32" s="151" t="str">
        <f>IF(Vorlage!K67=0,"",-(Vorlage!L43-Vorlage!K43))</f>
        <v/>
      </c>
      <c r="H32" s="151" t="str">
        <f>IF(Vorlage!M67=0,"",-(Vorlage!N43-Vorlage!M43))</f>
        <v/>
      </c>
      <c r="I32" s="151" t="str">
        <f>IF(Vorlage!O67=0,"",-(Vorlage!P43-Vorlage!O43))</f>
        <v/>
      </c>
      <c r="J32" s="151" t="str">
        <f>IF(Vorlage!Q67=0,"",-(Vorlage!R43-Vorlage!Q43))</f>
        <v/>
      </c>
      <c r="K32" s="151" t="str">
        <f>IF(Vorlage!S67=0,"",-(Vorlage!T43-Vorlage!S43))</f>
        <v/>
      </c>
      <c r="L32" s="151" t="str">
        <f>IF(Vorlage!U67=0,"",-(Vorlage!V43-Vorlage!U43))</f>
        <v/>
      </c>
      <c r="M32" s="151" t="str">
        <f>IF(Vorlage!W67=0,"",-(Vorlage!X43-Vorlage!W43))</f>
        <v/>
      </c>
      <c r="N32" s="151" t="str">
        <f>IF(Vorlage!Y67=0,"",-(Vorlage!Z43-Vorlage!Y43))</f>
        <v/>
      </c>
      <c r="O32" s="151" t="str">
        <f>IF(Vorlage!AA67=0,"",-(Vorlage!AB43-Vorlage!AA43))</f>
        <v/>
      </c>
      <c r="P32" s="152" t="str">
        <f t="shared" si="2"/>
        <v/>
      </c>
      <c r="Q32" s="153" t="str">
        <f t="shared" si="4"/>
        <v/>
      </c>
    </row>
    <row r="33" spans="2:17" ht="16.5" x14ac:dyDescent="0.3">
      <c r="B33" s="46" t="s">
        <v>152</v>
      </c>
      <c r="C33" s="151" t="str">
        <f>IF(Vorlage!C67=0,"",-(Vorlage!D44-Vorlage!C44))</f>
        <v/>
      </c>
      <c r="D33" s="151" t="str">
        <f>IF(Vorlage!E67=0,"",-(Vorlage!F44-Vorlage!E44))</f>
        <v/>
      </c>
      <c r="E33" s="151" t="str">
        <f>IF(Vorlage!G67=0,"",-(Vorlage!H44-Vorlage!G44))</f>
        <v/>
      </c>
      <c r="F33" s="151" t="str">
        <f>IF(Vorlage!I67=0,"",-(Vorlage!J44-Vorlage!I44))</f>
        <v/>
      </c>
      <c r="G33" s="151" t="str">
        <f>IF(Vorlage!K67=0,"",-(Vorlage!L44-Vorlage!K44))</f>
        <v/>
      </c>
      <c r="H33" s="151" t="str">
        <f>IF(Vorlage!M67=0,"",-(Vorlage!N44-Vorlage!M44))</f>
        <v/>
      </c>
      <c r="I33" s="151" t="str">
        <f>IF(Vorlage!O67=0,"",-(Vorlage!P44-Vorlage!O44))</f>
        <v/>
      </c>
      <c r="J33" s="151" t="str">
        <f>IF(Vorlage!Q67=0,"",-(Vorlage!R44-Vorlage!Q44))</f>
        <v/>
      </c>
      <c r="K33" s="151" t="str">
        <f>IF(Vorlage!S67=0,"",-(Vorlage!T44-Vorlage!S44))</f>
        <v/>
      </c>
      <c r="L33" s="151" t="str">
        <f>IF(Vorlage!U67=0,"",-(Vorlage!V44-Vorlage!U44))</f>
        <v/>
      </c>
      <c r="M33" s="151" t="str">
        <f>IF(Vorlage!W67=0,"",-(Vorlage!X44-Vorlage!W44))</f>
        <v/>
      </c>
      <c r="N33" s="151" t="str">
        <f>IF(Vorlage!Y67=0,"",-(Vorlage!Z44-Vorlage!Y44))</f>
        <v/>
      </c>
      <c r="O33" s="151" t="str">
        <f>IF(Vorlage!AA67=0,"",-(Vorlage!AB44-Vorlage!AA44))</f>
        <v/>
      </c>
      <c r="P33" s="152" t="str">
        <f t="shared" si="2"/>
        <v/>
      </c>
      <c r="Q33" s="153" t="str">
        <f t="shared" si="4"/>
        <v/>
      </c>
    </row>
    <row r="34" spans="2:17" ht="16.5" x14ac:dyDescent="0.3">
      <c r="B34" s="46" t="s">
        <v>153</v>
      </c>
      <c r="C34" s="151" t="str">
        <f>IF(Vorlage!C67=0,"",-(Vorlage!D46-Vorlage!C46))</f>
        <v/>
      </c>
      <c r="D34" s="151" t="str">
        <f>IF(Vorlage!E67=0,"",-(Vorlage!F46-Vorlage!E46))</f>
        <v/>
      </c>
      <c r="E34" s="151" t="str">
        <f>IF(Vorlage!G67=0,"",-(Vorlage!H46-Vorlage!G46))</f>
        <v/>
      </c>
      <c r="F34" s="151" t="str">
        <f>IF(Vorlage!I67=0,"",-(Vorlage!J46-Vorlage!I46))</f>
        <v/>
      </c>
      <c r="G34" s="151" t="str">
        <f>IF(Vorlage!K67=0,"",-(Vorlage!L46-Vorlage!K46))</f>
        <v/>
      </c>
      <c r="H34" s="151" t="str">
        <f>IF(Vorlage!M67=0,"",-(Vorlage!N46-Vorlage!M46))</f>
        <v/>
      </c>
      <c r="I34" s="151" t="str">
        <f>IF(Vorlage!O67=0,"",-(Vorlage!P46-Vorlage!O46))</f>
        <v/>
      </c>
      <c r="J34" s="151" t="str">
        <f>IF(Vorlage!Q67=0,"",-(Vorlage!R46-Vorlage!Q46))</f>
        <v/>
      </c>
      <c r="K34" s="151" t="str">
        <f>IF(Vorlage!S67=0,"",-(Vorlage!T46-Vorlage!S46))</f>
        <v/>
      </c>
      <c r="L34" s="151" t="str">
        <f>IF(Vorlage!U67=0,"",-(Vorlage!V46-Vorlage!U46))</f>
        <v/>
      </c>
      <c r="M34" s="151" t="str">
        <f>IF(Vorlage!W67=0,"",-(Vorlage!X46-Vorlage!W46))</f>
        <v/>
      </c>
      <c r="N34" s="151" t="str">
        <f>IF(Vorlage!Y67=0,"",-(Vorlage!Z46-Vorlage!Y46))</f>
        <v/>
      </c>
      <c r="O34" s="151" t="str">
        <f>IF(Vorlage!AA67=0,"",-(Vorlage!AB46-Vorlage!AA46))</f>
        <v/>
      </c>
      <c r="P34" s="152" t="str">
        <f t="shared" si="2"/>
        <v/>
      </c>
      <c r="Q34" s="153" t="str">
        <f t="shared" si="4"/>
        <v/>
      </c>
    </row>
    <row r="35" spans="2:17" ht="16.5" x14ac:dyDescent="0.3">
      <c r="B35" s="46" t="s">
        <v>154</v>
      </c>
      <c r="C35" s="151" t="str">
        <f>IF(Vorlage!C67=0,"",-(Vorlage!D47-Vorlage!C47))</f>
        <v/>
      </c>
      <c r="D35" s="151" t="str">
        <f>IF(Vorlage!E67=0,"",-(Vorlage!F47-Vorlage!E47))</f>
        <v/>
      </c>
      <c r="E35" s="151" t="str">
        <f>IF(Vorlage!G67=0,"",-(Vorlage!H47-Vorlage!G47))</f>
        <v/>
      </c>
      <c r="F35" s="151" t="str">
        <f>IF(Vorlage!I67=0,"",-(Vorlage!J47-Vorlage!I47))</f>
        <v/>
      </c>
      <c r="G35" s="151" t="str">
        <f>IF(Vorlage!K67=0,"",-(Vorlage!L47-Vorlage!K47))</f>
        <v/>
      </c>
      <c r="H35" s="151" t="str">
        <f>IF(Vorlage!M67=0,"",-(Vorlage!N47-Vorlage!M47))</f>
        <v/>
      </c>
      <c r="I35" s="151" t="str">
        <f>IF(Vorlage!O67=0,"",-(Vorlage!P47-Vorlage!O47))</f>
        <v/>
      </c>
      <c r="J35" s="151" t="str">
        <f>IF(Vorlage!Q67=0,"",-(Vorlage!R47-Vorlage!Q47))</f>
        <v/>
      </c>
      <c r="K35" s="151" t="str">
        <f>IF(Vorlage!S67=0,"",-(Vorlage!T47-Vorlage!S47))</f>
        <v/>
      </c>
      <c r="L35" s="151" t="str">
        <f>IF(Vorlage!U67=0,"",-(Vorlage!V47-Vorlage!U47))</f>
        <v/>
      </c>
      <c r="M35" s="151" t="str">
        <f>IF(Vorlage!W67=0,"",-(Vorlage!X47-Vorlage!W47))</f>
        <v/>
      </c>
      <c r="N35" s="151" t="str">
        <f>IF(Vorlage!Y67=0,"",-(Vorlage!Z47-Vorlage!Y47))</f>
        <v/>
      </c>
      <c r="O35" s="151" t="str">
        <f>IF(Vorlage!AA67=0,"",-(Vorlage!AB47-Vorlage!AA47))</f>
        <v/>
      </c>
      <c r="P35" s="152" t="str">
        <f t="shared" si="2"/>
        <v/>
      </c>
      <c r="Q35" s="153" t="str">
        <f t="shared" si="4"/>
        <v/>
      </c>
    </row>
    <row r="36" spans="2:17" ht="16.5" x14ac:dyDescent="0.3">
      <c r="B36" s="46" t="s">
        <v>155</v>
      </c>
      <c r="C36" s="151" t="str">
        <f>IF(Vorlage!C67=0,"",-(Vorlage!D48-Vorlage!C48))</f>
        <v/>
      </c>
      <c r="D36" s="151" t="str">
        <f>IF(Vorlage!E67=0,"",-(Vorlage!F48-Vorlage!E48))</f>
        <v/>
      </c>
      <c r="E36" s="151" t="str">
        <f>IF(Vorlage!G67=0,"",-(Vorlage!H48-Vorlage!G48))</f>
        <v/>
      </c>
      <c r="F36" s="151" t="str">
        <f>IF(Vorlage!I67=0,"",-(Vorlage!J48-Vorlage!I48))</f>
        <v/>
      </c>
      <c r="G36" s="151" t="str">
        <f>IF(Vorlage!K67=0,"",-(Vorlage!L48-Vorlage!K48))</f>
        <v/>
      </c>
      <c r="H36" s="151" t="str">
        <f>IF(Vorlage!M67=0,"",-(Vorlage!N48-Vorlage!M48))</f>
        <v/>
      </c>
      <c r="I36" s="151" t="str">
        <f>IF(Vorlage!O67=0,"",-(Vorlage!P48-Vorlage!O48))</f>
        <v/>
      </c>
      <c r="J36" s="151" t="str">
        <f>IF(Vorlage!Q67=0,"",-(Vorlage!R48-Vorlage!Q48))</f>
        <v/>
      </c>
      <c r="K36" s="151" t="str">
        <f>IF(Vorlage!S67=0,"",-(Vorlage!T48-Vorlage!S48))</f>
        <v/>
      </c>
      <c r="L36" s="151" t="str">
        <f>IF(Vorlage!U67=0,"",-(Vorlage!V48-Vorlage!U48))</f>
        <v/>
      </c>
      <c r="M36" s="151" t="str">
        <f>IF(Vorlage!W67=0,"",-(Vorlage!X48-Vorlage!W48))</f>
        <v/>
      </c>
      <c r="N36" s="151" t="str">
        <f>IF(Vorlage!Y67=0,"",-(Vorlage!Z48-Vorlage!Y48))</f>
        <v/>
      </c>
      <c r="O36" s="151" t="str">
        <f>IF(Vorlage!AA67=0,"",-(Vorlage!AB48-Vorlage!AA48))</f>
        <v/>
      </c>
      <c r="P36" s="152" t="str">
        <f t="shared" si="2"/>
        <v/>
      </c>
      <c r="Q36" s="153" t="str">
        <f t="shared" si="4"/>
        <v/>
      </c>
    </row>
    <row r="37" spans="2:17" ht="16.5" x14ac:dyDescent="0.3">
      <c r="B37" s="46" t="s">
        <v>156</v>
      </c>
      <c r="C37" s="151" t="str">
        <f>IF(Vorlage!C67=0,"",-(Vorlage!D49-Vorlage!C49))</f>
        <v/>
      </c>
      <c r="D37" s="151" t="str">
        <f>IF(Vorlage!E67=0,"",-(Vorlage!F49-Vorlage!E49))</f>
        <v/>
      </c>
      <c r="E37" s="151" t="str">
        <f>IF(Vorlage!G67=0,"",-(Vorlage!H49-Vorlage!G49))</f>
        <v/>
      </c>
      <c r="F37" s="151" t="str">
        <f>IF(Vorlage!I67=0,"",-(Vorlage!J49-Vorlage!I49))</f>
        <v/>
      </c>
      <c r="G37" s="151" t="str">
        <f>IF(Vorlage!K67=0,"",-(Vorlage!L49-Vorlage!K49))</f>
        <v/>
      </c>
      <c r="H37" s="151" t="str">
        <f>IF(Vorlage!M67=0,"",-(Vorlage!N49-Vorlage!M49))</f>
        <v/>
      </c>
      <c r="I37" s="151" t="str">
        <f>IF(Vorlage!O67=0,"",-(Vorlage!P49-Vorlage!O49))</f>
        <v/>
      </c>
      <c r="J37" s="151" t="str">
        <f>IF(Vorlage!Q67=0,"",-(Vorlage!R49-Vorlage!Q49))</f>
        <v/>
      </c>
      <c r="K37" s="151" t="str">
        <f>IF(Vorlage!S67=0,"",-(Vorlage!T49-Vorlage!S49))</f>
        <v/>
      </c>
      <c r="L37" s="151" t="str">
        <f>IF(Vorlage!U67=0,"",-(Vorlage!V49-Vorlage!U49))</f>
        <v/>
      </c>
      <c r="M37" s="151" t="str">
        <f>IF(Vorlage!W67=0,"",-(Vorlage!X49-Vorlage!W49))</f>
        <v/>
      </c>
      <c r="N37" s="151" t="str">
        <f>IF(Vorlage!Y67=0,"",-(Vorlage!Z49-Vorlage!Y49))</f>
        <v/>
      </c>
      <c r="O37" s="151" t="str">
        <f>IF(Vorlage!AA67=0,"",-(Vorlage!AB49-Vorlage!AA49))</f>
        <v/>
      </c>
      <c r="P37" s="152" t="str">
        <f t="shared" si="2"/>
        <v/>
      </c>
      <c r="Q37" s="153" t="str">
        <f t="shared" si="4"/>
        <v/>
      </c>
    </row>
    <row r="38" spans="2:17" ht="16.5" x14ac:dyDescent="0.3">
      <c r="B38" s="154" t="s">
        <v>157</v>
      </c>
      <c r="C38" s="155" t="str">
        <f>IF(Vorlage!C67=0,"",-(Vorlage!D51-Vorlage!C51))</f>
        <v/>
      </c>
      <c r="D38" s="155" t="str">
        <f>IF(Vorlage!E67=0,"",-(Vorlage!F51-Vorlage!E51))</f>
        <v/>
      </c>
      <c r="E38" s="155" t="str">
        <f>IF(Vorlage!G67=0,"",-(Vorlage!H51-Vorlage!G51))</f>
        <v/>
      </c>
      <c r="F38" s="155" t="str">
        <f>IF(Vorlage!I67=0,"",-(Vorlage!J51-Vorlage!I51))</f>
        <v/>
      </c>
      <c r="G38" s="155" t="str">
        <f>IF(Vorlage!K67=0,"",-(Vorlage!L51-Vorlage!K51))</f>
        <v/>
      </c>
      <c r="H38" s="155" t="str">
        <f>IF(Vorlage!M67=0,"",-(Vorlage!N51-Vorlage!M51))</f>
        <v/>
      </c>
      <c r="I38" s="155" t="str">
        <f>IF(Vorlage!O67=0,"",-(Vorlage!P51-Vorlage!O51))</f>
        <v/>
      </c>
      <c r="J38" s="155" t="str">
        <f>IF(Vorlage!Q67=0,"",-(Vorlage!R51-Vorlage!Q51))</f>
        <v/>
      </c>
      <c r="K38" s="155" t="str">
        <f>IF(Vorlage!S67=0,"",-(Vorlage!T51-Vorlage!S51))</f>
        <v/>
      </c>
      <c r="L38" s="155" t="str">
        <f>IF(Vorlage!U67=0,"",-(Vorlage!V51-Vorlage!U51))</f>
        <v/>
      </c>
      <c r="M38" s="155" t="str">
        <f>IF(Vorlage!W67=0,"",-(Vorlage!X51-Vorlage!W51))</f>
        <v/>
      </c>
      <c r="N38" s="155" t="str">
        <f>IF(Vorlage!Y67=0,"",-(Vorlage!Z51-Vorlage!Y51))</f>
        <v/>
      </c>
      <c r="O38" s="155" t="str">
        <f>IF(Vorlage!AA67=0,"",-(Vorlage!AB51-Vorlage!AA51))</f>
        <v/>
      </c>
      <c r="P38" s="155" t="str">
        <f t="shared" si="2"/>
        <v/>
      </c>
    </row>
    <row r="40" spans="2:17" ht="16.5" x14ac:dyDescent="0.3">
      <c r="B40" s="154" t="s">
        <v>158</v>
      </c>
      <c r="C40" s="155" t="str">
        <f>IF(Vorlage!C67=0,"",(Vorlage!D53-Vorlage!C53))</f>
        <v/>
      </c>
      <c r="D40" s="155" t="str">
        <f>IF(Vorlage!E67=0,"",(Vorlage!F53-Vorlage!E53))</f>
        <v/>
      </c>
      <c r="E40" s="155" t="str">
        <f>IF(Vorlage!G67=0,"",(Vorlage!H53-Vorlage!G53))</f>
        <v/>
      </c>
      <c r="F40" s="155" t="str">
        <f>IF(Vorlage!I67=0,"",(Vorlage!J53-Vorlage!I53))</f>
        <v/>
      </c>
      <c r="G40" s="155" t="str">
        <f>IF(Vorlage!K67=0,"",(Vorlage!L53-Vorlage!K53))</f>
        <v/>
      </c>
      <c r="H40" s="155" t="str">
        <f>IF(Vorlage!M67=0,"",(Vorlage!N53-Vorlage!M53))</f>
        <v/>
      </c>
      <c r="I40" s="155" t="str">
        <f>IF(Vorlage!O67=0,"",(Vorlage!P53-Vorlage!O53))</f>
        <v/>
      </c>
      <c r="J40" s="155" t="str">
        <f>IF(Vorlage!Q67=0,"",(Vorlage!R53-Vorlage!Q53))</f>
        <v/>
      </c>
      <c r="K40" s="155" t="str">
        <f>IF(Vorlage!S67=0,"",(Vorlage!T53-Vorlage!S53))</f>
        <v/>
      </c>
      <c r="L40" s="155" t="str">
        <f>IF(Vorlage!U67=0,"",(Vorlage!V53-Vorlage!U53))</f>
        <v/>
      </c>
      <c r="M40" s="155" t="str">
        <f>IF(Vorlage!W67=0,"",(Vorlage!X53-Vorlage!W53))</f>
        <v/>
      </c>
      <c r="N40" s="155" t="str">
        <f>IF(Vorlage!Y67=0,"",(Vorlage!Z53-Vorlage!Y53))</f>
        <v/>
      </c>
      <c r="O40" s="155" t="str">
        <f>IF(Vorlage!AA67=0,"",(Vorlage!AB53-Vorlage!AA53))</f>
        <v/>
      </c>
      <c r="P40" s="155" t="str">
        <f>IF(COUNT(C40:O40)=0,"",SUM(C40:O40))</f>
        <v/>
      </c>
    </row>
    <row r="42" spans="2:17" ht="21.75" customHeight="1" x14ac:dyDescent="0.25">
      <c r="B42" s="44" t="s">
        <v>200</v>
      </c>
      <c r="C42" s="44"/>
      <c r="D42" s="44"/>
      <c r="E42" s="44"/>
      <c r="F42" s="44"/>
    </row>
    <row r="43" spans="2:17" ht="16.5" x14ac:dyDescent="0.3">
      <c r="B43" s="145" t="s">
        <v>201</v>
      </c>
      <c r="C43" s="145" t="s">
        <v>197</v>
      </c>
      <c r="F43" s="145" t="s">
        <v>202</v>
      </c>
    </row>
    <row r="44" spans="2:17" ht="16.5" x14ac:dyDescent="0.3">
      <c r="B44" s="46">
        <v>1</v>
      </c>
      <c r="C44" s="115" t="str">
        <f>IFERROR(INDEX($B$6:$B$37,MATCH(LARGE($Q$6:$Q$37,1),$Q$6:$Q$37,0)),"–")</f>
        <v>–</v>
      </c>
      <c r="F44" s="158" t="str">
        <f>IFERROR(INDEX($P$6:$P$37,MATCH(LARGE($Q$6:$Q$37,1),$Q$6:$Q$37,0)),"–")</f>
        <v>–</v>
      </c>
    </row>
    <row r="45" spans="2:17" ht="16.5" x14ac:dyDescent="0.3">
      <c r="B45" s="46">
        <f>B44+1</f>
        <v>2</v>
      </c>
      <c r="C45" s="115" t="str">
        <f>IFERROR(INDEX($B$6:$B$37,MATCH(LARGE($Q$6:$Q$37,2),$Q$6:$Q$37,0)),"–")</f>
        <v>–</v>
      </c>
      <c r="F45" s="158" t="str">
        <f>IFERROR(INDEX($P$6:$P$37,MATCH(LARGE($Q$6:$Q$37,2),$Q$6:$Q$37,0)),"–")</f>
        <v>–</v>
      </c>
    </row>
    <row r="46" spans="2:17" ht="16.5" x14ac:dyDescent="0.3">
      <c r="B46" s="46">
        <f>B45+1</f>
        <v>3</v>
      </c>
      <c r="C46" s="115" t="str">
        <f>IFERROR(INDEX($B$6:$B$37,MATCH(LARGE($Q$6:$Q$37,3),$Q$6:$Q$37,0)),"–")</f>
        <v>–</v>
      </c>
      <c r="F46" s="158" t="str">
        <f>IFERROR(INDEX($P$6:$P$37,MATCH(LARGE($Q$6:$Q$37,3),$Q$6:$Q$37,0)),"–")</f>
        <v>–</v>
      </c>
    </row>
    <row r="47" spans="2:17" ht="16.5" x14ac:dyDescent="0.3">
      <c r="B47" s="46">
        <f>B46+1</f>
        <v>4</v>
      </c>
      <c r="C47" s="115" t="str">
        <f>IFERROR(INDEX($B$6:$B$37,MATCH(LARGE($Q$6:$Q$37,4),$Q$6:$Q$37,0)),"–")</f>
        <v>–</v>
      </c>
      <c r="F47" s="158" t="str">
        <f>IFERROR(INDEX($P$6:$P$37,MATCH(LARGE($Q$6:$Q$37,4),$Q$6:$Q$37,0)),"–")</f>
        <v>–</v>
      </c>
    </row>
    <row r="48" spans="2:17" ht="16.5" x14ac:dyDescent="0.3">
      <c r="B48" s="46">
        <f>B47+1</f>
        <v>5</v>
      </c>
      <c r="C48" s="115" t="str">
        <f>IFERROR(INDEX($B$6:$B$37,MATCH(LARGE($Q$6:$Q$37,5),$Q$6:$Q$37,0)),"–")</f>
        <v>–</v>
      </c>
      <c r="F48" s="158" t="str">
        <f>IFERROR(INDEX($P$6:$P$37,MATCH(LARGE($Q$6:$Q$37,5),$Q$6:$Q$37,0)),"–")</f>
        <v>–</v>
      </c>
    </row>
    <row r="50" spans="2:2" x14ac:dyDescent="0.25">
      <c r="B50" s="159" t="s">
        <v>203</v>
      </c>
    </row>
  </sheetData>
  <sheetProtection algorithmName="SHA-512" hashValue="IVwiwE1zdG29TOh36TUpP7unllksZBwJCcJwSk5kk109/QbTRBVSg4p6qgg59dJDBcfCPQ72Y2gKyYHyNY5I2g==" saltValue="ywIwPhidsyejxYZSBUkK/A==" spinCount="100000" sheet="1" objects="1" scenarios="1"/>
  <conditionalFormatting sqref="C6:P13">
    <cfRule type="cellIs" dxfId="2" priority="2" operator="lessThan">
      <formula>0</formula>
    </cfRule>
  </conditionalFormatting>
  <conditionalFormatting sqref="C17:P37">
    <cfRule type="cellIs" dxfId="1" priority="10" operator="lessThan">
      <formula>0</formula>
    </cfRule>
  </conditionalFormatting>
  <conditionalFormatting sqref="F44:F48">
    <cfRule type="cellIs" dxfId="0" priority="31" operator="lessThan">
      <formula>0</formula>
    </cfRule>
  </conditionalFormatting>
  <pageMargins left="0.75" right="0.75" top="1" bottom="1" header="0.511811023622047" footer="0.511811023622047"/>
  <pageSetup paperSize="9"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Cover</vt:lpstr>
      <vt:lpstr>Setup</vt:lpstr>
      <vt:lpstr>Anleitung</vt:lpstr>
      <vt:lpstr>Vorlage</vt:lpstr>
      <vt:lpstr>Dashboard</vt:lpstr>
      <vt:lpstr>Soll-Ist-Abweichung</vt:lpstr>
      <vt:lpstr>Anleitung!Print_Area</vt:lpstr>
      <vt:lpstr>Cover!Print_Area</vt:lpstr>
      <vt:lpstr>Dashboard!Print_Area</vt:lpstr>
      <vt:lpstr>Setup!Print_Area</vt:lpstr>
      <vt:lpstr>'Soll-Ist-Abweichung'!Print_Area</vt:lpstr>
      <vt:lpstr>Vorlage!Print_Area</vt:lpstr>
      <vt:lpstr>Vorlage!Print_Titles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 Wochen Liquiditätsplanung</dc:title>
  <dc:subject>Rollierende 13-Wochen-Liquiditätsplanung mit Soll-Ist-Vergleich und Frühwarnung</dc:subject>
  <dc:creator>Corporate Finance Manufaktur</dc:creator>
  <dc:description/>
  <cp:lastModifiedBy>Peter Geisler</cp:lastModifiedBy>
  <cp:revision>1</cp:revision>
  <cp:lastPrinted>2026-06-16T07:43:15Z</cp:lastPrinted>
  <dcterms:created xsi:type="dcterms:W3CDTF">2016-05-19T12:13:35Z</dcterms:created>
  <dcterms:modified xsi:type="dcterms:W3CDTF">2026-08-10T11:33:20Z</dcterms:modified>
  <dc:language>en-US</dc:language>
</cp:coreProperties>
</file>